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575C7D3-32DD-4207-8744-947AC7677746}" xr6:coauthVersionLast="47" xr6:coauthVersionMax="47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Trading Bonds" sheetId="21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20" l="1"/>
  <c r="F18" i="20"/>
  <c r="F19" i="20" s="1"/>
  <c r="E18" i="20"/>
  <c r="D18" i="20"/>
  <c r="D19" i="20" s="1"/>
  <c r="F11" i="20"/>
  <c r="F12" i="20" s="1"/>
  <c r="E11" i="20"/>
  <c r="E12" i="20" s="1"/>
  <c r="D11" i="20"/>
  <c r="D12" i="20" s="1"/>
  <c r="M97" i="16"/>
  <c r="N97" i="16"/>
  <c r="L97" i="16"/>
  <c r="L70" i="16"/>
  <c r="M70" i="16"/>
  <c r="N70" i="16"/>
  <c r="M74" i="16" l="1"/>
  <c r="N74" i="16"/>
  <c r="L74" i="16"/>
  <c r="L16" i="16"/>
  <c r="M16" i="16"/>
  <c r="N16" i="16"/>
  <c r="L62" i="16"/>
  <c r="M62" i="16"/>
  <c r="N62" i="16"/>
  <c r="L54" i="16"/>
  <c r="M54" i="16"/>
  <c r="N54" i="16"/>
  <c r="H11" i="15"/>
  <c r="I11" i="15"/>
  <c r="G11" i="15"/>
  <c r="L29" i="16"/>
  <c r="M29" i="16"/>
  <c r="N29" i="16"/>
  <c r="N73" i="16"/>
  <c r="M73" i="16"/>
  <c r="L73" i="16"/>
  <c r="L83" i="16"/>
  <c r="M83" i="16"/>
  <c r="N83" i="16"/>
  <c r="L66" i="16"/>
  <c r="M66" i="16"/>
  <c r="N66" i="16"/>
  <c r="L24" i="16"/>
  <c r="M24" i="16"/>
  <c r="N24" i="16"/>
  <c r="H14" i="15"/>
  <c r="I14" i="15"/>
  <c r="G14" i="15"/>
  <c r="L48" i="16"/>
  <c r="M48" i="16"/>
  <c r="N48" i="16"/>
  <c r="L20" i="16"/>
  <c r="M20" i="16"/>
  <c r="N20" i="16"/>
  <c r="L39" i="16"/>
  <c r="M39" i="16"/>
  <c r="N39" i="16"/>
  <c r="L90" i="16"/>
  <c r="M90" i="16"/>
  <c r="N90" i="16"/>
  <c r="I8" i="15" l="1"/>
  <c r="I15" i="15" s="1"/>
  <c r="H8" i="15"/>
  <c r="H15" i="15" s="1"/>
  <c r="G8" i="15"/>
  <c r="G15" i="15" s="1"/>
  <c r="L93" i="16" l="1"/>
  <c r="M93" i="16"/>
  <c r="N93" i="16"/>
  <c r="L55" i="16" l="1"/>
  <c r="M55" i="16"/>
  <c r="N55" i="16"/>
  <c r="L79" i="16" l="1"/>
  <c r="M79" i="16"/>
  <c r="N79" i="16"/>
  <c r="N98" i="16" l="1"/>
  <c r="I5" i="12" s="1"/>
  <c r="M98" i="16"/>
  <c r="D5" i="12" s="1"/>
  <c r="L98" i="16"/>
  <c r="N5" i="12" s="1"/>
  <c r="L96" i="16"/>
  <c r="M96" i="16" l="1"/>
  <c r="N96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<sst xmlns="http://schemas.openxmlformats.org/spreadsheetml/2006/main" count="520" uniqueCount="326">
  <si>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</si>
  <si>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</si>
  <si>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</si>
  <si>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</si>
  <si>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</si>
  <si>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</si>
  <si>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</si>
  <si>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</si>
  <si>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</si>
  <si>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</si>
  <si>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</si>
  <si>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</si>
  <si>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</si>
  <si>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</si>
  <si>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</si>
  <si>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</si>
  <si>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</si>
  <si>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</si>
  <si>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</si>
  <si>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</si>
  <si>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</si>
  <si>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</si>
  <si>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</si>
  <si>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</si>
  <si>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</si>
  <si>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</si>
  <si>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</si>
  <si>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</si>
  <si>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</si>
  <si>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</si>
  <si>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</si>
  <si>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</si>
  <si>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</si>
  <si>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</si>
  <si>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</si>
  <si>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</si>
  <si>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</si>
  <si>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</si>
  <si>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</si>
  <si>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</si>
  <si>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</si>
  <si>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</si>
  <si>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</si>
  <si>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</si>
  <si>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</si>
  <si>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</si>
  <si>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</si>
  <si>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</si>
  <si>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</si>
  <si>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</si>
  <si>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</si>
  <si>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</si>
  <si>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</si>
  <si>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</si>
  <si>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</si>
  <si>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</si>
  <si>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</si>
  <si>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</si>
  <si>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</si>
  <si>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</si>
  <si>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</si>
  <si>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</si>
  <si>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</si>
  <si>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</si>
  <si>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</si>
  <si>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</si>
  <si>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</si>
  <si>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</si>
  <si>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</si>
  <si>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</si>
  <si>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</si>
  <si>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</si>
  <si>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</si>
  <si>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</si>
  <si>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</si>
  <si>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</si>
  <si>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</si>
  <si>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</si>
  <si>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</si>
  <si>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</si>
  <si>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</si>
  <si>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</si>
  <si>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</si>
  <si>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</si>
  <si>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</si>
  <si>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</si>
  <si>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</si>
  <si>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</si>
  <si>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</si>
  <si>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</si>
  <si>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</si>
  <si>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</si>
  <si>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</si>
  <si>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</si>
  <si>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</si>
  <si>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</si>
  <si>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</si>
  <si>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</si>
  <si>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</si>
  <si>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</si>
  <si>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</si>
  <si>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</si>
  <si>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</si>
  <si>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</si>
  <si>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</si>
  <si>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</si>
  <si>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</si>
  <si>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</si>
  <si>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</si>
  <si>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</si>
  <si>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</si>
  <si>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</si>
  <si>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</si>
  <si>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</si>
  <si>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</si>
  <si>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</si>
  <si>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</si>
  <si>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</si>
  <si>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</si>
  <si>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</si>
  <si>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</si>
  <si>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</si>
  <si>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</si>
  <si>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</si>
  <si>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</si>
  <si>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</si>
  <si>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</si>
  <si>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</si>
  <si>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</si>
  <si>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</si>
  <si>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</si>
  <si>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</si>
  <si>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</si>
  <si>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</si>
  <si>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</si>
  <si>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</si>
  <si>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</si>
  <si>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</si>
  <si>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</si>
  <si>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</si>
  <si>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</si>
  <si>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</si>
  <si>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</si>
  <si>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</si>
  <si>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</si>
  <si>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</si>
  <si>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</si>
  <si>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</si>
  <si>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</si>
  <si>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</si>
  <si>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</si>
  <si>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</si>
  <si>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</si>
  <si>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</si>
  <si>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</si>
  <si>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</si>
  <si>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</si>
  <si>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</si>
  <si>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</si>
  <si>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</si>
  <si>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</si>
  <si>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</si>
  <si>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</si>
  <si>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</si>
  <si>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</si>
  <si>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</si>
  <si>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</si>
  <si>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</si>
  <si>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</si>
  <si>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</si>
  <si>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</si>
  <si>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</si>
  <si>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</si>
  <si>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</si>
  <si>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</si>
  <si>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</si>
  <si>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</si>
  <si>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</si>
  <si>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</si>
  <si>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</si>
  <si>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</si>
  <si>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</si>
  <si>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</si>
  <si>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</si>
  <si>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</si>
  <si>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</si>
  <si>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</si>
  <si>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</si>
  <si>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</si>
  <si>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</si>
  <si>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</si>
  <si>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</si>
  <si>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</si>
  <si>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</si>
  <si>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</si>
  <si>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</si>
  <si>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</si>
  <si>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</si>
  <si>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</si>
  <si>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</si>
  <si>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</si>
  <si>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</si>
  <si>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</si>
  <si>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</si>
  <si>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</si>
  <si>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</si>
  <si>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</si>
  <si>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</si>
  <si>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</si>
  <si>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</si>
  <si>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</si>
  <si>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</si>
  <si>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</si>
  <si>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</si>
  <si>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</si>
  <si>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</si>
  <si>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</si>
  <si>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</si>
  <si>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</si>
  <si>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</si>
  <si>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</si>
  <si>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</si>
  <si>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</si>
  <si>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</si>
  <si>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</si>
  <si>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</si>
  <si>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</si>
  <si>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</si>
  <si>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</si>
  <si>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</si>
  <si>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</si>
  <si>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</si>
  <si>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</si>
  <si>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</si>
  <si>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</si>
  <si>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</si>
  <si>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</si>
  <si>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</si>
  <si>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</si>
  <si>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</si>
  <si>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</si>
  <si>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</si>
  <si>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</si>
  <si>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</si>
  <si>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</si>
  <si>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</si>
  <si>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</si>
  <si>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</si>
  <si>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</si>
  <si>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</si>
  <si>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</si>
  <si>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</si>
  <si>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</si>
  <si>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</si>
  <si>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</si>
  <si>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</si>
  <si>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</si>
  <si>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</si>
  <si>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</si>
  <si>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</si>
  <si>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</si>
  <si>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</si>
  <si>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</si>
  <si>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</si>
  <si>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</si>
  <si>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</si>
  <si>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</si>
  <si>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</si>
  <si>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</si>
  <si>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</si>
  <si>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</si>
  <si>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</si>
  <si>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</si>
  <si>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</si>
  <si>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</si>
  <si>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</si>
  <si>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</si>
  <si>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</si>
  <si>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</si>
  <si>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</si>
  <si>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</si>
  <si>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</si>
  <si>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</si>
  <si>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</si>
  <si>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</si>
  <si>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</si>
  <si>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</si>
  <si>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</si>
  <si>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</si>
  <si>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</si>
  <si>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</si>
  <si>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</si>
  <si>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</si>
  <si>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</si>
  <si>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</si>
  <si>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</si>
  <si>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</si>
  <si>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</si>
  <si>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</si>
  <si>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</si>
  <si>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</si>
  <si>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>Total OfInsurance Sector</t>
  </si>
  <si>
    <t xml:space="preserve"> </t>
  </si>
  <si>
    <t>Bulletin No (16)</t>
  </si>
  <si>
    <t>ISX Trading Indices of Tuesday 27/1/2026</t>
  </si>
  <si>
    <t>Tuesday 27/1/2026</t>
  </si>
  <si>
    <t>Iraq Stock Exchange not trading companies of Tuesday 27/1/2026</t>
  </si>
  <si>
    <t xml:space="preserve">OTC Platform Trading Bulletin No (16) </t>
  </si>
  <si>
    <t xml:space="preserve">Undisclosed Platform Companies Bulletin No (16) </t>
  </si>
  <si>
    <t>Second Platform Market Bulletin No (16)</t>
  </si>
  <si>
    <t xml:space="preserve">Regular Market Bulletin No (16) </t>
  </si>
  <si>
    <t>Bonds</t>
  </si>
  <si>
    <t xml:space="preserve">opening </t>
  </si>
  <si>
    <t>Total</t>
  </si>
  <si>
    <t xml:space="preserve">Tuesday 27/1/2026 </t>
  </si>
  <si>
    <t>Trading Bulletin Bonds "Injaz Bonds / Third "</t>
  </si>
  <si>
    <t>Non Iraqis' Bulletin  Tuesday    Jan  27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</si>
  <si>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</si>
  <si>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</si>
  <si>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</si>
  <si>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</si>
  <si>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</si>
  <si>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</si>
  <si>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</si>
  <si>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Second Market (Sell)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</si>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</sst>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1"/>
      <name val="Arial"/>
      <family val="2"/>
    </font>
    <font>
      <b/>
      <sz val="16"/>
      <color rgb="FF002060"/>
      <name val="Calibri"/>
      <family val="2"/>
      <scheme val="minor"/>
    </font>
    <font>
      <b/>
      <sz val="12"/>
      <color rgb="FF002060"/>
      <name val="Arial"/>
      <family val="2"/>
    </font>
    <font>
      <b/>
      <sz val="14"/>
      <color rgb="FF002060"/>
      <name val="Arial"/>
      <family val="2"/>
    </font>
    <font>
      <sz val="16"/>
      <color rgb="FF002060"/>
      <name val="Arial"/>
      <family val="2"/>
    </font>
    <font>
      <b/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/>
      <diagonal/>
    </border>
    <border>
      <left style="thin">
        <color rgb="FF002060"/>
      </left>
      <right style="thin">
        <color indexed="18"/>
      </right>
      <top style="thin">
        <color indexed="18"/>
      </top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81" fillId="0" borderId="0" xfId="0" applyFont="1"/>
    <xf numFmtId="2" fontId="82" fillId="0" borderId="16" xfId="0" applyNumberFormat="1" applyFont="1" applyBorder="1" applyAlignment="1">
      <alignment horizontal="center" vertical="center"/>
    </xf>
    <xf numFmtId="0" fontId="83" fillId="60" borderId="9" xfId="3" applyFont="1" applyFill="1" applyBorder="1" applyAlignment="1">
      <alignment horizontal="center" vertical="center"/>
    </xf>
    <xf numFmtId="0" fontId="83" fillId="60" borderId="9" xfId="3" applyFont="1" applyFill="1" applyBorder="1" applyAlignment="1">
      <alignment horizontal="center" vertical="center" wrapText="1"/>
    </xf>
    <xf numFmtId="0" fontId="83" fillId="4" borderId="148" xfId="1" applyFont="1" applyFill="1" applyBorder="1" applyAlignment="1">
      <alignment horizontal="center" vertical="center" wrapText="1"/>
    </xf>
    <xf numFmtId="3" fontId="83" fillId="4" borderId="148" xfId="1" applyNumberFormat="1" applyFont="1" applyFill="1" applyBorder="1" applyAlignment="1">
      <alignment horizontal="center" vertical="center" wrapText="1"/>
    </xf>
    <xf numFmtId="3" fontId="83" fillId="4" borderId="149" xfId="1" applyNumberFormat="1" applyFont="1" applyFill="1" applyBorder="1" applyAlignment="1">
      <alignment horizontal="center" vertical="center" wrapText="1"/>
    </xf>
    <xf numFmtId="3" fontId="83" fillId="0" borderId="144" xfId="0" applyNumberFormat="1" applyFont="1" applyBorder="1" applyAlignment="1">
      <alignment horizontal="center" vertical="center"/>
    </xf>
    <xf numFmtId="3" fontId="77" fillId="0" borderId="144" xfId="0" applyNumberFormat="1" applyFont="1" applyBorder="1" applyAlignment="1">
      <alignment horizontal="center" vertical="center"/>
    </xf>
    <xf numFmtId="0" fontId="84" fillId="0" borderId="145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0" fontId="83" fillId="0" borderId="145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3" fillId="0" borderId="137" xfId="0" applyFont="1" applyBorder="1" applyAlignment="1">
      <alignment horizontal="center" vertical="center"/>
    </xf>
    <xf numFmtId="0" fontId="85" fillId="0" borderId="0" xfId="0" applyFont="1"/>
    <xf numFmtId="164" fontId="86" fillId="3" borderId="144" xfId="0" applyNumberFormat="1" applyFont="1" applyFill="1" applyBorder="1" applyAlignment="1">
      <alignment horizontal="center" vertical="center"/>
    </xf>
    <xf numFmtId="4" fontId="87" fillId="0" borderId="9" xfId="0" applyNumberFormat="1" applyFont="1" applyBorder="1" applyAlignment="1">
      <alignment horizontal="center" vertical="center"/>
    </xf>
    <xf numFmtId="0" fontId="88" fillId="0" borderId="0" xfId="0" applyFont="1"/>
    <xf numFmtId="167" fontId="88" fillId="0" borderId="0" xfId="1500" applyNumberFormat="1" applyFont="1" applyBorder="1"/>
    <xf numFmtId="0" fontId="89" fillId="0" borderId="0" xfId="4" applyFont="1"/>
    <xf numFmtId="0" fontId="88" fillId="0" borderId="0" xfId="0" applyFont="1"/>
    <xf numFmtId="0" fontId="90" fillId="0" borderId="0" xfId="0" applyFont="1"/>
    <xf numFmtId="1" fontId="88" fillId="0" borderId="0" xfId="1500" applyNumberFormat="1" applyFont="1" applyBorder="1" applyAlignment="1">
      <alignment horizontal="center" vertical="center"/>
    </xf>
    <xf numFmtId="0" fontId="91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92" fillId="4" borderId="147" xfId="0" applyFont="1" applyFill="1" applyBorder="1" applyAlignment="1">
      <alignment vertical="center" wrapText="1"/>
    </xf>
    <xf numFmtId="0" fontId="90" fillId="60" borderId="147" xfId="0" applyFont="1" applyFill="1" applyBorder="1" applyAlignment="1">
      <alignment horizontal="center" vertical="center" wrapText="1"/>
    </xf>
    <xf numFmtId="1" fontId="92" fillId="4" borderId="147" xfId="1500" applyNumberFormat="1" applyFont="1" applyFill="1" applyBorder="1" applyAlignment="1">
      <alignment horizontal="center" vertical="center" wrapText="1"/>
    </xf>
    <xf numFmtId="167" fontId="92" fillId="60" borderId="147" xfId="1500" applyNumberFormat="1" applyFont="1" applyFill="1" applyBorder="1" applyAlignment="1">
      <alignment horizontal="center" vertical="center" wrapText="1"/>
    </xf>
    <xf numFmtId="0" fontId="90" fillId="0" borderId="145" xfId="0" applyFont="1" applyBorder="1" applyAlignment="1">
      <alignment horizontal="center" vertical="center"/>
    </xf>
    <xf numFmtId="0" fontId="90" fillId="0" borderId="105" xfId="0" applyFont="1" applyBorder="1" applyAlignment="1">
      <alignment horizontal="center" vertical="center"/>
    </xf>
    <xf numFmtId="0" fontId="90" fillId="0" borderId="137" xfId="0" applyFont="1" applyBorder="1" applyAlignment="1">
      <alignment horizontal="center" vertical="center"/>
    </xf>
    <xf numFmtId="0" fontId="90" fillId="0" borderId="144" xfId="5" applyFont="1" applyBorder="1" applyAlignment="1">
      <alignment vertical="center"/>
    </xf>
    <xf numFmtId="1" fontId="90" fillId="0" borderId="144" xfId="1500" applyNumberFormat="1" applyFont="1" applyBorder="1" applyAlignment="1">
      <alignment horizontal="center" vertical="center"/>
    </xf>
    <xf numFmtId="167" fontId="90" fillId="0" borderId="144" xfId="1500" applyNumberFormat="1" applyFont="1" applyBorder="1" applyAlignment="1">
      <alignment horizontal="center" vertical="center"/>
    </xf>
    <xf numFmtId="0" fontId="90" fillId="0" borderId="145" xfId="0" applyFont="1" applyBorder="1" applyAlignment="1">
      <alignment vertical="center"/>
    </xf>
    <xf numFmtId="0" fontId="79" fillId="0" borderId="137" xfId="0" applyFont="1" applyBorder="1"/>
    <xf numFmtId="0" fontId="90" fillId="0" borderId="145" xfId="0" applyFont="1" applyBorder="1" applyAlignment="1">
      <alignment horizontal="left" vertical="center"/>
    </xf>
    <xf numFmtId="0" fontId="90" fillId="0" borderId="137" xfId="0" applyFont="1" applyBorder="1" applyAlignment="1">
      <alignment horizontal="left" vertical="center"/>
    </xf>
    <xf numFmtId="0" fontId="90" fillId="0" borderId="0" xfId="0" applyFont="1" applyAlignment="1">
      <alignment horizontal="left" vertical="center"/>
    </xf>
    <xf numFmtId="1" fontId="90" fillId="0" borderId="0" xfId="1500" applyNumberFormat="1" applyFont="1" applyBorder="1" applyAlignment="1">
      <alignment horizontal="center" vertical="center"/>
    </xf>
    <xf numFmtId="167" fontId="90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93" fillId="0" borderId="0" xfId="1500" applyNumberFormat="1" applyFont="1"/>
    <xf numFmtId="1" fontId="91" fillId="0" borderId="0" xfId="1500" applyNumberFormat="1" applyFont="1" applyAlignment="1">
      <alignment horizontal="center" vertical="center"/>
    </xf>
    <xf numFmtId="167" fontId="91" fillId="0" borderId="0" xfId="1500" applyNumberFormat="1" applyFont="1"/>
    <xf numFmtId="0" fontId="92" fillId="4" borderId="144" xfId="0" applyFont="1" applyFill="1" applyBorder="1" applyAlignment="1">
      <alignment vertical="center" wrapText="1"/>
    </xf>
    <xf numFmtId="0" fontId="90" fillId="60" borderId="144" xfId="0" applyFont="1" applyFill="1" applyBorder="1" applyAlignment="1">
      <alignment horizontal="center" vertical="center" wrapText="1"/>
    </xf>
    <xf numFmtId="1" fontId="92" fillId="4" borderId="144" xfId="1500" applyNumberFormat="1" applyFont="1" applyFill="1" applyBorder="1" applyAlignment="1">
      <alignment horizontal="center" vertical="center" wrapText="1"/>
    </xf>
    <xf numFmtId="167" fontId="92" fillId="60" borderId="144" xfId="1500" applyNumberFormat="1" applyFont="1" applyFill="1" applyBorder="1" applyAlignment="1">
      <alignment horizontal="center" vertical="center" wrapText="1"/>
    </xf>
    <xf numFmtId="167" fontId="90" fillId="0" borderId="145" xfId="1500" applyNumberFormat="1" applyFont="1" applyBorder="1" applyAlignment="1">
      <alignment horizontal="center" vertical="center"/>
    </xf>
    <xf numFmtId="167" fontId="90" fillId="0" borderId="105" xfId="1500" applyNumberFormat="1" applyFont="1" applyBorder="1" applyAlignment="1">
      <alignment horizontal="center" vertical="center"/>
    </xf>
    <xf numFmtId="167" fontId="90" fillId="0" borderId="137" xfId="1500" applyNumberFormat="1" applyFont="1" applyBorder="1" applyAlignment="1">
      <alignment horizontal="center" vertical="center"/>
    </xf>
    <xf numFmtId="167" fontId="90" fillId="0" borderId="144" xfId="1500" applyNumberFormat="1" applyFont="1" applyBorder="1" applyAlignment="1">
      <alignment vertical="center"/>
    </xf>
    <xf numFmtId="1" fontId="91" fillId="0" borderId="144" xfId="1500" applyNumberFormat="1" applyFont="1" applyBorder="1" applyAlignment="1">
      <alignment horizontal="center" vertical="center"/>
    </xf>
    <xf numFmtId="167" fontId="91" fillId="0" borderId="144" xfId="1500" applyNumberFormat="1" applyFont="1" applyBorder="1"/>
    <xf numFmtId="167" fontId="78" fillId="0" borderId="0" xfId="1500" applyNumberFormat="1" applyFont="1"/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57150</xdr:rowOff>
    </xdr:from>
    <xdr:to>
      <xdr:col>7</xdr:col>
      <xdr:colOff>200025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3D7050-2C55-D175-E675-7E12C7DA9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0150"/>
          <a:ext cx="6267450" cy="2924175"/>
        </a:xfrm>
        <a:prstGeom prst="rect">
          <a:avLst/>
        </a:prstGeom>
      </xdr:spPr>
    </xdr:pic>
    <xdr:clientData/>
  </xdr:twoCellAnchor>
  <xdr:twoCellAnchor editAs="oneCell">
    <xdr:from>
      <xdr:col>7</xdr:col>
      <xdr:colOff>209550</xdr:colOff>
      <xdr:row>15</xdr:row>
      <xdr:rowOff>57150</xdr:rowOff>
    </xdr:from>
    <xdr:to>
      <xdr:col>13</xdr:col>
      <xdr:colOff>2476500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50057A-FB89-2336-9756-4438C2583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00825" y="5010150"/>
          <a:ext cx="5705475" cy="292417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D7D1EFF-32EF-8618-FB60-A676334C0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2124075"/>
          <a:ext cx="33147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8282</xdr:colOff>
      <xdr:row>28</xdr:row>
      <xdr:rowOff>306457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DC12343-013E-03D2-C55D-D8E3B0A0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9"/>
          <a:ext cx="4861891" cy="2509630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16566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4D11B6-3DEF-4468-D76A-CAAD2DD1D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8"/>
          <a:ext cx="4870174" cy="25179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1</xdr:row>
      <xdr:rowOff>37799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74</xdr:row>
      <xdr:rowOff>28256</xdr:rowOff>
    </xdr:from>
    <xdr:to>
      <xdr:col>13</xdr:col>
      <xdr:colOff>1530298</xdr:colOff>
      <xdr:row>74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55</xdr:row>
      <xdr:rowOff>38200</xdr:rowOff>
    </xdr:from>
    <xdr:to>
      <xdr:col>13</xdr:col>
      <xdr:colOff>1504340</xdr:colOff>
      <xdr:row>55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828675</xdr:colOff>
      <xdr:row>0</xdr:row>
      <xdr:rowOff>0</xdr:rowOff>
    </xdr:from>
    <xdr:to>
      <xdr:col>5</xdr:col>
      <xdr:colOff>1142999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7D7733E-64C7-4C3F-AF30-16BA19A67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50" y="0"/>
          <a:ext cx="1600199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247650</xdr:colOff>
      <xdr:row>0</xdr:row>
      <xdr:rowOff>47363</xdr:rowOff>
    </xdr:from>
    <xdr:to>
      <xdr:col>10</xdr:col>
      <xdr:colOff>1096679</xdr:colOff>
      <xdr:row>2</xdr:row>
      <xdr:rowOff>532012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E2FCAAB-0ADC-4981-AE30-068D88AC4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29700" y="47363"/>
          <a:ext cx="849029" cy="101804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zoomScaleNormal="100" workbookViewId="0">
      <selection activeCell="R7" sqref="R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38" t="s">
        <v>0</v>
      </c>
      <c r="C1" s="139"/>
      <c r="D1" s="140"/>
      <c r="E1" s="141"/>
      <c r="F1" s="142"/>
      <c r="G1" s="142"/>
      <c r="H1" s="142"/>
      <c r="I1" s="142"/>
      <c r="J1" s="142"/>
      <c r="K1" s="143"/>
      <c r="L1" s="19"/>
      <c r="M1" s="19"/>
      <c r="N1" s="19"/>
    </row>
    <row r="2" spans="2:16" ht="30" customHeight="1">
      <c r="B2" s="151" t="s">
        <v>303</v>
      </c>
      <c r="C2" s="152"/>
      <c r="D2" s="153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44" t="s">
        <v>304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6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47" t="s">
        <v>64</v>
      </c>
      <c r="C5" s="148"/>
      <c r="D5" s="149">
        <f>'Bullient '!M98+OTC!H15</f>
        <v>773602140</v>
      </c>
      <c r="E5" s="150"/>
      <c r="F5" s="23"/>
      <c r="G5" s="147" t="s">
        <v>65</v>
      </c>
      <c r="H5" s="148"/>
      <c r="I5" s="149">
        <f>'Bullient '!N98+OTC!I15</f>
        <v>1390150771.6799998</v>
      </c>
      <c r="J5" s="150"/>
      <c r="K5" s="24"/>
      <c r="L5" s="147" t="s">
        <v>8</v>
      </c>
      <c r="M5" s="148"/>
      <c r="N5" s="25">
        <f>'Bullient '!L98+OTC!G15</f>
        <v>999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54"/>
      <c r="L6" s="155"/>
      <c r="M6" s="156"/>
      <c r="N6" s="28"/>
    </row>
    <row r="7" spans="2:16" ht="24.95" customHeight="1">
      <c r="B7" s="157" t="s">
        <v>1</v>
      </c>
      <c r="C7" s="158"/>
      <c r="D7" s="159"/>
      <c r="E7" s="29">
        <v>962.54</v>
      </c>
      <c r="F7" s="30"/>
      <c r="G7" s="157" t="s">
        <v>5</v>
      </c>
      <c r="H7" s="158"/>
      <c r="I7" s="159"/>
      <c r="J7" s="29">
        <v>1225.96</v>
      </c>
      <c r="K7" s="126"/>
      <c r="L7" s="127"/>
      <c r="M7" s="128"/>
      <c r="N7" s="18"/>
    </row>
    <row r="8" spans="2:16" ht="24.95" customHeight="1">
      <c r="B8" s="157" t="s">
        <v>2</v>
      </c>
      <c r="C8" s="158"/>
      <c r="D8" s="159"/>
      <c r="E8" s="29">
        <v>963.77</v>
      </c>
      <c r="F8" s="31"/>
      <c r="G8" s="157" t="s">
        <v>6</v>
      </c>
      <c r="H8" s="158"/>
      <c r="I8" s="159"/>
      <c r="J8" s="29">
        <v>1213.27</v>
      </c>
      <c r="K8" s="126"/>
      <c r="L8" s="127"/>
      <c r="M8" s="128"/>
      <c r="N8" s="18"/>
    </row>
    <row r="9" spans="2:16" ht="24.95" customHeight="1">
      <c r="B9" s="132" t="s">
        <v>3</v>
      </c>
      <c r="C9" s="133"/>
      <c r="D9" s="134"/>
      <c r="E9" s="275">
        <f>((E7/E8)-1)*100</f>
        <v>-0.12762381066022677</v>
      </c>
      <c r="F9" s="31"/>
      <c r="G9" s="132" t="s">
        <v>3</v>
      </c>
      <c r="H9" s="133"/>
      <c r="I9" s="134"/>
      <c r="J9" s="122">
        <f>((J7/J8)-1)*100</f>
        <v>1.0459337163203575</v>
      </c>
      <c r="K9" s="126"/>
      <c r="L9" s="127"/>
      <c r="M9" s="128"/>
      <c r="N9" s="18"/>
    </row>
    <row r="10" spans="2:16" ht="24.95" customHeight="1">
      <c r="B10" s="132" t="s">
        <v>4</v>
      </c>
      <c r="C10" s="133"/>
      <c r="D10" s="134"/>
      <c r="E10" s="275">
        <f>E7-E8</f>
        <v>-1.2300000000000182</v>
      </c>
      <c r="F10" s="21"/>
      <c r="G10" s="132" t="s">
        <v>4</v>
      </c>
      <c r="H10" s="133"/>
      <c r="I10" s="134"/>
      <c r="J10" s="122">
        <f>J7-J8</f>
        <v>12.690000000000055</v>
      </c>
      <c r="K10" s="126"/>
      <c r="L10" s="127"/>
      <c r="M10" s="12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0"/>
      <c r="L11" s="127"/>
      <c r="M11" s="128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31</v>
      </c>
      <c r="I12" s="39" t="s">
        <v>66</v>
      </c>
      <c r="J12" s="38">
        <v>11</v>
      </c>
      <c r="K12" s="126"/>
      <c r="L12" s="127"/>
      <c r="M12" s="128"/>
      <c r="N12" s="18"/>
    </row>
    <row r="13" spans="2:16" ht="24.95" customHeight="1">
      <c r="B13" s="37" t="s">
        <v>70</v>
      </c>
      <c r="C13" s="38">
        <v>56</v>
      </c>
      <c r="D13" s="39" t="s">
        <v>66</v>
      </c>
      <c r="E13" s="38">
        <v>3</v>
      </c>
      <c r="F13" s="30"/>
      <c r="G13" s="129" t="s">
        <v>68</v>
      </c>
      <c r="H13" s="130"/>
      <c r="I13" s="131"/>
      <c r="J13" s="38">
        <v>14</v>
      </c>
      <c r="K13" s="126"/>
      <c r="L13" s="127"/>
      <c r="M13" s="128"/>
      <c r="N13" s="18"/>
      <c r="O13" s="32"/>
      <c r="P13" s="32"/>
    </row>
    <row r="14" spans="2:16" ht="24.95" customHeight="1">
      <c r="B14" s="132" t="s">
        <v>83</v>
      </c>
      <c r="C14" s="133" t="s">
        <v>10</v>
      </c>
      <c r="D14" s="134" t="s">
        <v>10</v>
      </c>
      <c r="E14" s="38">
        <v>6</v>
      </c>
      <c r="F14" s="21"/>
      <c r="G14" s="135" t="s">
        <v>69</v>
      </c>
      <c r="H14" s="136"/>
      <c r="I14" s="137"/>
      <c r="J14" s="38">
        <v>12</v>
      </c>
      <c r="K14" s="126"/>
      <c r="L14" s="127"/>
      <c r="M14" s="128"/>
      <c r="N14" s="26"/>
      <c r="O14" s="32"/>
      <c r="P14" s="32"/>
    </row>
    <row r="15" spans="2:16" ht="24.95" customHeight="1">
      <c r="B15" s="132" t="s">
        <v>67</v>
      </c>
      <c r="C15" s="133" t="s">
        <v>11</v>
      </c>
      <c r="D15" s="134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302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24" t="s">
        <v>12</v>
      </c>
      <c r="B21" s="125"/>
      <c r="C21" s="125"/>
      <c r="D21" s="125"/>
      <c r="E21" s="125"/>
      <c r="F21" s="125"/>
      <c r="G21" s="125"/>
      <c r="H21" s="125"/>
      <c r="I21" s="125"/>
      <c r="J21" s="125"/>
      <c r="K21" s="125"/>
      <c r="L21" s="125"/>
      <c r="M21" s="125"/>
      <c r="N21" s="125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abSelected="1" zoomScale="115" zoomScaleNormal="115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63" t="s">
        <v>62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4" ht="36.75" customHeight="1">
      <c r="A3" s="164" t="s">
        <v>305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</row>
    <row r="4" spans="1:14" ht="21">
      <c r="A4" s="42"/>
      <c r="B4" s="42"/>
      <c r="C4" s="161" t="s">
        <v>13</v>
      </c>
      <c r="D4" s="161"/>
      <c r="E4" s="161"/>
      <c r="F4" s="161"/>
      <c r="G4" s="42"/>
      <c r="H4" s="161" t="s">
        <v>14</v>
      </c>
      <c r="I4" s="161"/>
      <c r="J4" s="161"/>
      <c r="K4" s="161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158</v>
      </c>
      <c r="D6" s="83">
        <v>1.5</v>
      </c>
      <c r="E6" s="98">
        <v>7.14</v>
      </c>
      <c r="F6" s="86">
        <v>1004356</v>
      </c>
      <c r="G6" s="42"/>
      <c r="H6" s="46" t="s">
        <v>179</v>
      </c>
      <c r="I6" s="83">
        <v>0.12</v>
      </c>
      <c r="J6" s="99">
        <v>-7.69</v>
      </c>
      <c r="K6" s="86">
        <v>107377711</v>
      </c>
      <c r="L6" s="1"/>
      <c r="M6" s="1"/>
    </row>
    <row r="7" spans="1:14" s="49" customFormat="1" ht="17.100000000000001" customHeight="1">
      <c r="A7" s="42"/>
      <c r="B7" s="42"/>
      <c r="C7" s="46" t="s">
        <v>299</v>
      </c>
      <c r="D7" s="83">
        <v>2.83</v>
      </c>
      <c r="E7" s="98">
        <v>5.99</v>
      </c>
      <c r="F7" s="86">
        <v>217265</v>
      </c>
      <c r="G7" s="42"/>
      <c r="H7" s="46" t="s">
        <v>294</v>
      </c>
      <c r="I7" s="83">
        <v>21.15</v>
      </c>
      <c r="J7" s="99">
        <v>-3.86</v>
      </c>
      <c r="K7" s="86">
        <v>1372050</v>
      </c>
      <c r="L7" s="1"/>
    </row>
    <row r="8" spans="1:14" s="49" customFormat="1" ht="17.100000000000001" customHeight="1">
      <c r="A8" s="42"/>
      <c r="B8" s="42"/>
      <c r="C8" s="46" t="s">
        <v>115</v>
      </c>
      <c r="D8" s="83">
        <v>1.51</v>
      </c>
      <c r="E8" s="98">
        <v>4.8600000000000003</v>
      </c>
      <c r="F8" s="86">
        <v>319498</v>
      </c>
      <c r="G8" s="42"/>
      <c r="H8" s="46" t="s">
        <v>214</v>
      </c>
      <c r="I8" s="83">
        <v>4</v>
      </c>
      <c r="J8" s="99">
        <v>-2.44</v>
      </c>
      <c r="K8" s="86">
        <v>1041681</v>
      </c>
    </row>
    <row r="9" spans="1:14" s="49" customFormat="1" ht="17.100000000000001" customHeight="1">
      <c r="A9" s="42"/>
      <c r="B9" s="42"/>
      <c r="C9" s="46" t="s">
        <v>267</v>
      </c>
      <c r="D9" s="83">
        <v>2.02</v>
      </c>
      <c r="E9" s="98">
        <v>4.66</v>
      </c>
      <c r="F9" s="86">
        <v>11368932</v>
      </c>
      <c r="G9" s="42"/>
      <c r="H9" s="46" t="s">
        <v>253</v>
      </c>
      <c r="I9" s="83">
        <v>1.02</v>
      </c>
      <c r="J9" s="99">
        <v>-1.92</v>
      </c>
      <c r="K9" s="86">
        <v>17164895</v>
      </c>
    </row>
    <row r="10" spans="1:14" s="49" customFormat="1" ht="17.100000000000001" customHeight="1">
      <c r="A10" s="42"/>
      <c r="B10" s="42"/>
      <c r="C10" s="46" t="s">
        <v>243</v>
      </c>
      <c r="D10" s="83">
        <v>22.5</v>
      </c>
      <c r="E10" s="98">
        <v>4.6500000000000004</v>
      </c>
      <c r="F10" s="86">
        <v>1500241</v>
      </c>
      <c r="G10" s="42"/>
      <c r="H10" s="46" t="s">
        <v>185</v>
      </c>
      <c r="I10" s="83">
        <v>2.85</v>
      </c>
      <c r="J10" s="99">
        <v>-1.72</v>
      </c>
      <c r="K10" s="86">
        <v>2213</v>
      </c>
    </row>
    <row r="11" spans="1:14" s="49" customFormat="1" ht="33" customHeight="1">
      <c r="A11" s="42"/>
      <c r="B11" s="42"/>
      <c r="C11" s="163" t="s">
        <v>63</v>
      </c>
      <c r="D11" s="163"/>
      <c r="E11" s="163"/>
      <c r="F11" s="163"/>
      <c r="G11" s="163"/>
      <c r="H11" s="163"/>
      <c r="I11" s="163"/>
      <c r="J11" s="163"/>
      <c r="K11" s="163"/>
    </row>
    <row r="12" spans="1:14" s="49" customFormat="1" ht="33" customHeight="1">
      <c r="A12" s="42"/>
      <c r="B12" s="42"/>
      <c r="C12" s="163"/>
      <c r="D12" s="163"/>
      <c r="E12" s="163"/>
      <c r="F12" s="163"/>
      <c r="G12" s="163"/>
      <c r="H12" s="163"/>
      <c r="I12" s="163"/>
      <c r="J12" s="163"/>
      <c r="K12" s="163"/>
    </row>
    <row r="13" spans="1:14" s="49" customFormat="1" ht="33" customHeight="1">
      <c r="A13" s="42"/>
      <c r="B13" s="42"/>
      <c r="C13" s="163"/>
      <c r="D13" s="163"/>
      <c r="E13" s="163"/>
      <c r="F13" s="163"/>
      <c r="G13" s="163"/>
      <c r="H13" s="163"/>
      <c r="I13" s="163"/>
      <c r="J13" s="163"/>
      <c r="K13" s="163"/>
    </row>
    <row r="14" spans="1:14" ht="29.25" customHeight="1">
      <c r="A14" s="42"/>
      <c r="B14" s="42"/>
      <c r="C14" s="162" t="s">
        <v>18</v>
      </c>
      <c r="D14" s="162"/>
      <c r="E14" s="162"/>
      <c r="F14" s="162"/>
      <c r="G14" s="49"/>
      <c r="H14" s="162" t="s">
        <v>7</v>
      </c>
      <c r="I14" s="162"/>
      <c r="J14" s="162"/>
      <c r="K14" s="162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38</v>
      </c>
      <c r="D16" s="83">
        <v>1.42</v>
      </c>
      <c r="E16" s="84">
        <v>2.16</v>
      </c>
      <c r="F16" s="86">
        <v>219156000</v>
      </c>
      <c r="G16" s="1"/>
      <c r="H16" s="46" t="s">
        <v>38</v>
      </c>
      <c r="I16" s="83">
        <v>1.42</v>
      </c>
      <c r="J16" s="84">
        <v>2.16</v>
      </c>
      <c r="K16" s="86">
        <v>311192540</v>
      </c>
    </row>
    <row r="17" spans="1:11" ht="17.100000000000001" customHeight="1">
      <c r="A17" s="42"/>
      <c r="B17" s="42"/>
      <c r="C17" s="46" t="s">
        <v>179</v>
      </c>
      <c r="D17" s="83">
        <v>0.12</v>
      </c>
      <c r="E17" s="84">
        <v>-7.69</v>
      </c>
      <c r="F17" s="86">
        <v>107377711</v>
      </c>
      <c r="G17" s="1"/>
      <c r="H17" s="46" t="s">
        <v>133</v>
      </c>
      <c r="I17" s="83">
        <v>14.7</v>
      </c>
      <c r="J17" s="84">
        <v>3.09</v>
      </c>
      <c r="K17" s="86">
        <v>267066755.09999999</v>
      </c>
    </row>
    <row r="18" spans="1:11" ht="17.100000000000001" customHeight="1">
      <c r="A18" s="42"/>
      <c r="B18" s="42"/>
      <c r="C18" s="46" t="s">
        <v>85</v>
      </c>
      <c r="D18" s="83">
        <v>1.94</v>
      </c>
      <c r="E18" s="84">
        <v>0</v>
      </c>
      <c r="F18" s="86">
        <v>85847022</v>
      </c>
      <c r="G18" s="1"/>
      <c r="H18" s="46" t="s">
        <v>230</v>
      </c>
      <c r="I18" s="83">
        <v>3.18</v>
      </c>
      <c r="J18" s="84">
        <v>-1.55</v>
      </c>
      <c r="K18" s="86">
        <v>166567220.75</v>
      </c>
    </row>
    <row r="19" spans="1:11" ht="17.100000000000001" customHeight="1">
      <c r="A19" s="42"/>
      <c r="B19" s="42"/>
      <c r="C19" s="46" t="s">
        <v>200</v>
      </c>
      <c r="D19" s="83">
        <v>0.28000000000000003</v>
      </c>
      <c r="E19" s="84">
        <v>0</v>
      </c>
      <c r="F19" s="86">
        <v>66472258</v>
      </c>
      <c r="G19" s="1"/>
      <c r="H19" s="46" t="s">
        <v>85</v>
      </c>
      <c r="I19" s="83">
        <v>1.94</v>
      </c>
      <c r="J19" s="84">
        <v>0</v>
      </c>
      <c r="K19" s="86">
        <v>166235140.88999999</v>
      </c>
    </row>
    <row r="20" spans="1:11" ht="16.5" customHeight="1">
      <c r="A20" s="42"/>
      <c r="B20" s="42"/>
      <c r="C20" s="46" t="s">
        <v>230</v>
      </c>
      <c r="D20" s="83">
        <v>3.18</v>
      </c>
      <c r="E20" s="84">
        <v>-1.55</v>
      </c>
      <c r="F20" s="86">
        <v>52052270</v>
      </c>
      <c r="G20" s="1"/>
      <c r="H20" s="46" t="s">
        <v>146</v>
      </c>
      <c r="I20" s="83">
        <v>5.87</v>
      </c>
      <c r="J20" s="84">
        <v>1.56</v>
      </c>
      <c r="K20" s="86">
        <v>98445277.650000006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102"/>
  <sheetViews>
    <sheetView topLeftCell="A74" zoomScale="130" zoomScaleNormal="130" workbookViewId="0">
      <selection activeCell="B77" sqref="B77:N9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176" t="s">
        <v>310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8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2" customHeight="1">
      <c r="A3" s="58"/>
      <c r="B3" s="185" t="s">
        <v>29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1:14" ht="12" customHeight="1">
      <c r="A4" s="58"/>
      <c r="B4" s="46" t="s">
        <v>230</v>
      </c>
      <c r="C4" s="59" t="s">
        <v>231</v>
      </c>
      <c r="D4" s="63">
        <v>3.23</v>
      </c>
      <c r="E4" s="83">
        <v>3.23</v>
      </c>
      <c r="F4" s="83">
        <v>3.18</v>
      </c>
      <c r="G4" s="88">
        <v>3.2</v>
      </c>
      <c r="H4" s="88">
        <v>3.2</v>
      </c>
      <c r="I4" s="83">
        <v>3.18</v>
      </c>
      <c r="J4" s="83">
        <v>3.23</v>
      </c>
      <c r="K4" s="84">
        <v>-1.55</v>
      </c>
      <c r="L4" s="85">
        <v>103</v>
      </c>
      <c r="M4" s="86">
        <v>52052270</v>
      </c>
      <c r="N4" s="86">
        <v>166567220.75</v>
      </c>
    </row>
    <row r="5" spans="1:14" ht="12" customHeight="1">
      <c r="A5" s="58"/>
      <c r="B5" s="46" t="s">
        <v>139</v>
      </c>
      <c r="C5" s="59" t="s">
        <v>140</v>
      </c>
      <c r="D5" s="63">
        <v>0.67</v>
      </c>
      <c r="E5" s="83">
        <v>0.67</v>
      </c>
      <c r="F5" s="83">
        <v>0.67</v>
      </c>
      <c r="G5" s="88">
        <v>0.67</v>
      </c>
      <c r="H5" s="88">
        <v>0.67</v>
      </c>
      <c r="I5" s="83">
        <v>0.67</v>
      </c>
      <c r="J5" s="83">
        <v>0.67</v>
      </c>
      <c r="K5" s="84">
        <v>0</v>
      </c>
      <c r="L5" s="85">
        <v>5</v>
      </c>
      <c r="M5" s="86">
        <v>900289</v>
      </c>
      <c r="N5" s="86">
        <v>603193.63</v>
      </c>
    </row>
    <row r="6" spans="1:14" ht="12" customHeight="1">
      <c r="A6" s="58"/>
      <c r="B6" s="46" t="s">
        <v>246</v>
      </c>
      <c r="C6" s="59" t="s">
        <v>245</v>
      </c>
      <c r="D6" s="63">
        <v>0.23</v>
      </c>
      <c r="E6" s="83">
        <v>0.23</v>
      </c>
      <c r="F6" s="83">
        <v>0.23</v>
      </c>
      <c r="G6" s="88">
        <v>0.23</v>
      </c>
      <c r="H6" s="88">
        <v>0.23</v>
      </c>
      <c r="I6" s="83">
        <v>0.23</v>
      </c>
      <c r="J6" s="83">
        <v>0.23</v>
      </c>
      <c r="K6" s="84">
        <v>0</v>
      </c>
      <c r="L6" s="85">
        <v>2</v>
      </c>
      <c r="M6" s="86">
        <v>3448232</v>
      </c>
      <c r="N6" s="86">
        <v>793093.36</v>
      </c>
    </row>
    <row r="7" spans="1:14" ht="12" customHeight="1">
      <c r="A7" s="58"/>
      <c r="B7" s="46" t="s">
        <v>200</v>
      </c>
      <c r="C7" s="59" t="s">
        <v>201</v>
      </c>
      <c r="D7" s="63">
        <v>0.28000000000000003</v>
      </c>
      <c r="E7" s="83">
        <v>0.28000000000000003</v>
      </c>
      <c r="F7" s="83">
        <v>0.28000000000000003</v>
      </c>
      <c r="G7" s="88">
        <v>0.28000000000000003</v>
      </c>
      <c r="H7" s="88">
        <v>0.28000000000000003</v>
      </c>
      <c r="I7" s="83">
        <v>0.28000000000000003</v>
      </c>
      <c r="J7" s="83">
        <v>0.28000000000000003</v>
      </c>
      <c r="K7" s="84">
        <v>0</v>
      </c>
      <c r="L7" s="85">
        <v>28</v>
      </c>
      <c r="M7" s="86">
        <v>66472258</v>
      </c>
      <c r="N7" s="86">
        <v>18612232.239999998</v>
      </c>
    </row>
    <row r="8" spans="1:14" ht="12" customHeight="1">
      <c r="A8" s="58"/>
      <c r="B8" s="46" t="s">
        <v>276</v>
      </c>
      <c r="C8" s="59" t="s">
        <v>275</v>
      </c>
      <c r="D8" s="63">
        <v>0.23</v>
      </c>
      <c r="E8" s="83">
        <v>0.23</v>
      </c>
      <c r="F8" s="83">
        <v>0.23</v>
      </c>
      <c r="G8" s="88">
        <v>0.23</v>
      </c>
      <c r="H8" s="88">
        <v>0.23</v>
      </c>
      <c r="I8" s="83">
        <v>0.23</v>
      </c>
      <c r="J8" s="83">
        <v>0.23</v>
      </c>
      <c r="K8" s="84">
        <v>0</v>
      </c>
      <c r="L8" s="85">
        <v>8</v>
      </c>
      <c r="M8" s="86">
        <v>9458465</v>
      </c>
      <c r="N8" s="86">
        <v>2175446.9500000002</v>
      </c>
    </row>
    <row r="9" spans="1:14" ht="12" customHeight="1">
      <c r="A9" s="58"/>
      <c r="B9" s="46" t="s">
        <v>253</v>
      </c>
      <c r="C9" s="59" t="s">
        <v>254</v>
      </c>
      <c r="D9" s="63">
        <v>1.05</v>
      </c>
      <c r="E9" s="83">
        <v>1.05</v>
      </c>
      <c r="F9" s="83">
        <v>1.01</v>
      </c>
      <c r="G9" s="88">
        <v>1.03</v>
      </c>
      <c r="H9" s="88">
        <v>1.06</v>
      </c>
      <c r="I9" s="83">
        <v>1.02</v>
      </c>
      <c r="J9" s="83">
        <v>1.04</v>
      </c>
      <c r="K9" s="84">
        <v>-1.92</v>
      </c>
      <c r="L9" s="85">
        <v>29</v>
      </c>
      <c r="M9" s="86">
        <v>17164895</v>
      </c>
      <c r="N9" s="86">
        <v>17623769.690000001</v>
      </c>
    </row>
    <row r="10" spans="1:14" ht="12" customHeight="1">
      <c r="A10" s="58"/>
      <c r="B10" s="46" t="s">
        <v>173</v>
      </c>
      <c r="C10" s="59" t="s">
        <v>174</v>
      </c>
      <c r="D10" s="63">
        <v>0.06</v>
      </c>
      <c r="E10" s="83">
        <v>0.06</v>
      </c>
      <c r="F10" s="83">
        <v>0.06</v>
      </c>
      <c r="G10" s="88">
        <v>0.06</v>
      </c>
      <c r="H10" s="88">
        <v>0.06</v>
      </c>
      <c r="I10" s="83">
        <v>0.06</v>
      </c>
      <c r="J10" s="83">
        <v>0.06</v>
      </c>
      <c r="K10" s="84">
        <v>0</v>
      </c>
      <c r="L10" s="85">
        <v>14</v>
      </c>
      <c r="M10" s="86">
        <v>10000000</v>
      </c>
      <c r="N10" s="86">
        <v>600000</v>
      </c>
    </row>
    <row r="11" spans="1:14" ht="12" customHeight="1">
      <c r="A11" s="58"/>
      <c r="B11" s="46" t="s">
        <v>158</v>
      </c>
      <c r="C11" s="59" t="s">
        <v>159</v>
      </c>
      <c r="D11" s="63">
        <v>1.4</v>
      </c>
      <c r="E11" s="83">
        <v>1.5</v>
      </c>
      <c r="F11" s="83">
        <v>1.4</v>
      </c>
      <c r="G11" s="88">
        <v>1.5</v>
      </c>
      <c r="H11" s="88">
        <v>1.4</v>
      </c>
      <c r="I11" s="83">
        <v>1.5</v>
      </c>
      <c r="J11" s="83">
        <v>1.4</v>
      </c>
      <c r="K11" s="84">
        <v>7.14</v>
      </c>
      <c r="L11" s="85">
        <v>3</v>
      </c>
      <c r="M11" s="86">
        <v>1004356</v>
      </c>
      <c r="N11" s="86">
        <v>1506098.4</v>
      </c>
    </row>
    <row r="12" spans="1:14" ht="12" customHeight="1">
      <c r="A12" s="58"/>
      <c r="B12" s="46" t="s">
        <v>85</v>
      </c>
      <c r="C12" s="59" t="s">
        <v>84</v>
      </c>
      <c r="D12" s="63">
        <v>1.94</v>
      </c>
      <c r="E12" s="83">
        <v>1.95</v>
      </c>
      <c r="F12" s="83">
        <v>1.93</v>
      </c>
      <c r="G12" s="88">
        <v>1.94</v>
      </c>
      <c r="H12" s="88">
        <v>1.94</v>
      </c>
      <c r="I12" s="83">
        <v>1.94</v>
      </c>
      <c r="J12" s="83">
        <v>1.94</v>
      </c>
      <c r="K12" s="84">
        <v>0</v>
      </c>
      <c r="L12" s="85">
        <v>80</v>
      </c>
      <c r="M12" s="86">
        <v>85847022</v>
      </c>
      <c r="N12" s="86">
        <v>166235140.88999999</v>
      </c>
    </row>
    <row r="13" spans="1:14" ht="12" customHeight="1">
      <c r="A13" s="58"/>
      <c r="B13" s="46" t="s">
        <v>262</v>
      </c>
      <c r="C13" s="59" t="s">
        <v>261</v>
      </c>
      <c r="D13" s="63">
        <v>4.7</v>
      </c>
      <c r="E13" s="83">
        <v>4.7</v>
      </c>
      <c r="F13" s="83">
        <v>4.68</v>
      </c>
      <c r="G13" s="88">
        <v>4.7</v>
      </c>
      <c r="H13" s="88">
        <v>4.7</v>
      </c>
      <c r="I13" s="83">
        <v>4.7</v>
      </c>
      <c r="J13" s="83">
        <v>4.7</v>
      </c>
      <c r="K13" s="84">
        <v>0</v>
      </c>
      <c r="L13" s="85">
        <v>18</v>
      </c>
      <c r="M13" s="86">
        <v>981682</v>
      </c>
      <c r="N13" s="86">
        <v>4611905.4000000004</v>
      </c>
    </row>
    <row r="14" spans="1:14" ht="12" customHeight="1">
      <c r="A14" s="58"/>
      <c r="B14" s="46" t="s">
        <v>281</v>
      </c>
      <c r="C14" s="59" t="s">
        <v>282</v>
      </c>
      <c r="D14" s="63">
        <v>0.75</v>
      </c>
      <c r="E14" s="83">
        <v>0.75</v>
      </c>
      <c r="F14" s="83">
        <v>0.75</v>
      </c>
      <c r="G14" s="88">
        <v>0.75</v>
      </c>
      <c r="H14" s="88">
        <v>0.75</v>
      </c>
      <c r="I14" s="83">
        <v>0.75</v>
      </c>
      <c r="J14" s="83">
        <v>0.75</v>
      </c>
      <c r="K14" s="84">
        <v>0</v>
      </c>
      <c r="L14" s="85">
        <v>5</v>
      </c>
      <c r="M14" s="86">
        <v>11616</v>
      </c>
      <c r="N14" s="86">
        <v>8712</v>
      </c>
    </row>
    <row r="15" spans="1:14" ht="12" customHeight="1">
      <c r="A15" s="58"/>
      <c r="B15" s="46" t="s">
        <v>239</v>
      </c>
      <c r="C15" s="59" t="s">
        <v>240</v>
      </c>
      <c r="D15" s="63">
        <v>0.05</v>
      </c>
      <c r="E15" s="83">
        <v>0.05</v>
      </c>
      <c r="F15" s="83">
        <v>0.05</v>
      </c>
      <c r="G15" s="88">
        <v>0.05</v>
      </c>
      <c r="H15" s="88">
        <v>0.05</v>
      </c>
      <c r="I15" s="83">
        <v>0.05</v>
      </c>
      <c r="J15" s="83">
        <v>0.05</v>
      </c>
      <c r="K15" s="84">
        <v>0</v>
      </c>
      <c r="L15" s="85">
        <v>15</v>
      </c>
      <c r="M15" s="86">
        <v>3148110</v>
      </c>
      <c r="N15" s="86">
        <v>157405.5</v>
      </c>
    </row>
    <row r="16" spans="1:14" ht="12" customHeight="1">
      <c r="A16" s="58"/>
      <c r="B16" s="171" t="s">
        <v>92</v>
      </c>
      <c r="C16" s="172"/>
      <c r="D16" s="192"/>
      <c r="E16" s="193"/>
      <c r="F16" s="193"/>
      <c r="G16" s="193"/>
      <c r="H16" s="193"/>
      <c r="I16" s="193"/>
      <c r="J16" s="193"/>
      <c r="K16" s="194"/>
      <c r="L16" s="60">
        <f>SUM(L4:L15)</f>
        <v>310</v>
      </c>
      <c r="M16" s="60">
        <f>SUM(M4:M15)</f>
        <v>250489195</v>
      </c>
      <c r="N16" s="61">
        <f>SUM(N4:N15)</f>
        <v>379494218.80999994</v>
      </c>
    </row>
    <row r="17" spans="1:14" ht="12" customHeight="1">
      <c r="A17" s="58"/>
      <c r="B17" s="182" t="s">
        <v>30</v>
      </c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4"/>
    </row>
    <row r="18" spans="1:14" ht="12" customHeight="1">
      <c r="A18" s="58"/>
      <c r="B18" s="46" t="s">
        <v>133</v>
      </c>
      <c r="C18" s="59" t="s">
        <v>134</v>
      </c>
      <c r="D18" s="63">
        <v>14.3</v>
      </c>
      <c r="E18" s="83">
        <v>14.75</v>
      </c>
      <c r="F18" s="83">
        <v>14.3</v>
      </c>
      <c r="G18" s="88">
        <v>14.5</v>
      </c>
      <c r="H18" s="88">
        <v>14.2</v>
      </c>
      <c r="I18" s="83">
        <v>14.7</v>
      </c>
      <c r="J18" s="83">
        <v>14.26</v>
      </c>
      <c r="K18" s="84">
        <v>3.09</v>
      </c>
      <c r="L18" s="85">
        <v>171</v>
      </c>
      <c r="M18" s="86">
        <v>18417107</v>
      </c>
      <c r="N18" s="86">
        <v>267066755.09999999</v>
      </c>
    </row>
    <row r="19" spans="1:14" ht="12" customHeight="1">
      <c r="A19" s="58"/>
      <c r="B19" s="46" t="s">
        <v>251</v>
      </c>
      <c r="C19" s="59" t="s">
        <v>252</v>
      </c>
      <c r="D19" s="63">
        <v>3.15</v>
      </c>
      <c r="E19" s="83">
        <v>3.15</v>
      </c>
      <c r="F19" s="83">
        <v>3.15</v>
      </c>
      <c r="G19" s="88">
        <v>3.15</v>
      </c>
      <c r="H19" s="88">
        <v>3.15</v>
      </c>
      <c r="I19" s="83">
        <v>3.15</v>
      </c>
      <c r="J19" s="83">
        <v>3.15</v>
      </c>
      <c r="K19" s="84">
        <v>0</v>
      </c>
      <c r="L19" s="85">
        <v>4</v>
      </c>
      <c r="M19" s="86">
        <v>22701</v>
      </c>
      <c r="N19" s="86">
        <v>71508.149999999994</v>
      </c>
    </row>
    <row r="20" spans="1:14" ht="12" customHeight="1">
      <c r="A20" s="58"/>
      <c r="B20" s="171" t="s">
        <v>141</v>
      </c>
      <c r="C20" s="172"/>
      <c r="D20" s="192"/>
      <c r="E20" s="193"/>
      <c r="F20" s="193"/>
      <c r="G20" s="193"/>
      <c r="H20" s="193"/>
      <c r="I20" s="193"/>
      <c r="J20" s="193"/>
      <c r="K20" s="194"/>
      <c r="L20" s="62">
        <f>SUM(L18:L19)</f>
        <v>175</v>
      </c>
      <c r="M20" s="60">
        <f>SUM(M18:M19)</f>
        <v>18439808</v>
      </c>
      <c r="N20" s="48">
        <f>SUM(N18:N19)</f>
        <v>267138263.25</v>
      </c>
    </row>
    <row r="21" spans="1:14" ht="12" customHeight="1">
      <c r="A21" s="58"/>
      <c r="B21" s="182" t="s">
        <v>97</v>
      </c>
      <c r="C21" s="183"/>
      <c r="D21" s="183"/>
      <c r="E21" s="183"/>
      <c r="F21" s="183"/>
      <c r="G21" s="183"/>
      <c r="H21" s="183"/>
      <c r="I21" s="183"/>
      <c r="J21" s="183"/>
      <c r="K21" s="183"/>
      <c r="L21" s="183"/>
      <c r="M21" s="183"/>
      <c r="N21" s="184"/>
    </row>
    <row r="22" spans="1:14" ht="12" customHeight="1">
      <c r="A22" s="58"/>
      <c r="B22" s="46" t="s">
        <v>216</v>
      </c>
      <c r="C22" s="59" t="s">
        <v>217</v>
      </c>
      <c r="D22" s="63">
        <v>1</v>
      </c>
      <c r="E22" s="83">
        <v>1</v>
      </c>
      <c r="F22" s="83">
        <v>1</v>
      </c>
      <c r="G22" s="88">
        <v>1</v>
      </c>
      <c r="H22" s="88">
        <v>1.03</v>
      </c>
      <c r="I22" s="83">
        <v>1</v>
      </c>
      <c r="J22" s="83">
        <v>1.01</v>
      </c>
      <c r="K22" s="84">
        <v>-0.99</v>
      </c>
      <c r="L22" s="85">
        <v>7</v>
      </c>
      <c r="M22" s="86">
        <v>21484</v>
      </c>
      <c r="N22" s="86">
        <v>21484</v>
      </c>
    </row>
    <row r="23" spans="1:14" ht="12" customHeight="1">
      <c r="A23" s="58"/>
      <c r="B23" s="46" t="s">
        <v>232</v>
      </c>
      <c r="C23" s="59" t="s">
        <v>233</v>
      </c>
      <c r="D23" s="63">
        <v>0.5</v>
      </c>
      <c r="E23" s="83">
        <v>0.5</v>
      </c>
      <c r="F23" s="83">
        <v>0.5</v>
      </c>
      <c r="G23" s="88">
        <v>0.5</v>
      </c>
      <c r="H23" s="88">
        <v>0.5</v>
      </c>
      <c r="I23" s="83">
        <v>0.5</v>
      </c>
      <c r="J23" s="83">
        <v>0.5</v>
      </c>
      <c r="K23" s="84">
        <v>0</v>
      </c>
      <c r="L23" s="85">
        <v>6</v>
      </c>
      <c r="M23" s="86">
        <v>1735</v>
      </c>
      <c r="N23" s="86">
        <v>867.5</v>
      </c>
    </row>
    <row r="24" spans="1:14" ht="12" customHeight="1">
      <c r="A24" s="58"/>
      <c r="B24" s="171" t="s">
        <v>296</v>
      </c>
      <c r="C24" s="172"/>
      <c r="D24" s="192"/>
      <c r="E24" s="193"/>
      <c r="F24" s="193"/>
      <c r="G24" s="193"/>
      <c r="H24" s="193"/>
      <c r="I24" s="193"/>
      <c r="J24" s="193"/>
      <c r="K24" s="194"/>
      <c r="L24" s="62">
        <f>SUM(L22:L23)</f>
        <v>13</v>
      </c>
      <c r="M24" s="60">
        <f>SUM(M22:M23)</f>
        <v>23219</v>
      </c>
      <c r="N24" s="48">
        <f>SUM(N22:N23)</f>
        <v>22351.5</v>
      </c>
    </row>
    <row r="25" spans="1:14" ht="12" customHeight="1">
      <c r="A25" s="58"/>
      <c r="B25" s="165" t="s">
        <v>86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7"/>
    </row>
    <row r="26" spans="1:14" ht="12" customHeight="1">
      <c r="A26" s="58"/>
      <c r="B26" s="46" t="s">
        <v>243</v>
      </c>
      <c r="C26" s="59" t="s">
        <v>244</v>
      </c>
      <c r="D26" s="63">
        <v>21.5</v>
      </c>
      <c r="E26" s="83">
        <v>23.5</v>
      </c>
      <c r="F26" s="83">
        <v>21.5</v>
      </c>
      <c r="G26" s="88">
        <v>22.56</v>
      </c>
      <c r="H26" s="88">
        <v>21.7</v>
      </c>
      <c r="I26" s="83">
        <v>22.5</v>
      </c>
      <c r="J26" s="83">
        <v>21.5</v>
      </c>
      <c r="K26" s="84">
        <v>4.6500000000000004</v>
      </c>
      <c r="L26" s="85">
        <v>37</v>
      </c>
      <c r="M26" s="86">
        <v>1500241</v>
      </c>
      <c r="N26" s="86">
        <v>33852232.880000003</v>
      </c>
    </row>
    <row r="27" spans="1:14" ht="12" customHeight="1">
      <c r="A27" s="58"/>
      <c r="B27" s="46" t="s">
        <v>214</v>
      </c>
      <c r="C27" s="59" t="s">
        <v>215</v>
      </c>
      <c r="D27" s="63">
        <v>4.0999999999999996</v>
      </c>
      <c r="E27" s="83">
        <v>4.1900000000000004</v>
      </c>
      <c r="F27" s="83">
        <v>4</v>
      </c>
      <c r="G27" s="88">
        <v>4.08</v>
      </c>
      <c r="H27" s="88">
        <v>4.0599999999999996</v>
      </c>
      <c r="I27" s="83">
        <v>4</v>
      </c>
      <c r="J27" s="83">
        <v>4.0999999999999996</v>
      </c>
      <c r="K27" s="84">
        <v>-2.44</v>
      </c>
      <c r="L27" s="85">
        <v>22</v>
      </c>
      <c r="M27" s="86">
        <v>1041681</v>
      </c>
      <c r="N27" s="86">
        <v>4246204.2699999996</v>
      </c>
    </row>
    <row r="28" spans="1:14" ht="12" customHeight="1">
      <c r="A28" s="58"/>
      <c r="B28" s="46" t="s">
        <v>202</v>
      </c>
      <c r="C28" s="59" t="s">
        <v>203</v>
      </c>
      <c r="D28" s="63">
        <v>0.7</v>
      </c>
      <c r="E28" s="83">
        <v>0.7</v>
      </c>
      <c r="F28" s="83">
        <v>0.7</v>
      </c>
      <c r="G28" s="88">
        <v>0.7</v>
      </c>
      <c r="H28" s="88">
        <v>0.7</v>
      </c>
      <c r="I28" s="83">
        <v>0.7</v>
      </c>
      <c r="J28" s="83">
        <v>0.7</v>
      </c>
      <c r="K28" s="84">
        <v>0</v>
      </c>
      <c r="L28" s="85">
        <v>1</v>
      </c>
      <c r="M28" s="86">
        <v>2000</v>
      </c>
      <c r="N28" s="86">
        <v>1400</v>
      </c>
    </row>
    <row r="29" spans="1:14" ht="12" customHeight="1">
      <c r="A29" s="58"/>
      <c r="B29" s="171" t="s">
        <v>93</v>
      </c>
      <c r="C29" s="172"/>
      <c r="D29" s="168"/>
      <c r="E29" s="169"/>
      <c r="F29" s="169"/>
      <c r="G29" s="169"/>
      <c r="H29" s="169"/>
      <c r="I29" s="169"/>
      <c r="J29" s="169"/>
      <c r="K29" s="170"/>
      <c r="L29" s="65">
        <f>SUM(L26:L28)</f>
        <v>60</v>
      </c>
      <c r="M29" s="65">
        <f>SUM(M26:M28)</f>
        <v>2543922</v>
      </c>
      <c r="N29" s="65">
        <f>SUM(N26:N28)</f>
        <v>38099837.150000006</v>
      </c>
    </row>
    <row r="30" spans="1:14" ht="12" customHeight="1">
      <c r="A30" s="58"/>
      <c r="B30" s="165" t="s">
        <v>87</v>
      </c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7"/>
    </row>
    <row r="31" spans="1:14" ht="12" customHeight="1">
      <c r="A31" s="58"/>
      <c r="B31" s="46" t="s">
        <v>146</v>
      </c>
      <c r="C31" s="59" t="s">
        <v>147</v>
      </c>
      <c r="D31" s="63">
        <v>5.78</v>
      </c>
      <c r="E31" s="83">
        <v>5.91</v>
      </c>
      <c r="F31" s="83">
        <v>5.78</v>
      </c>
      <c r="G31" s="88">
        <v>5.88</v>
      </c>
      <c r="H31" s="88">
        <v>5.77</v>
      </c>
      <c r="I31" s="83">
        <v>5.87</v>
      </c>
      <c r="J31" s="83">
        <v>5.78</v>
      </c>
      <c r="K31" s="84">
        <v>1.56</v>
      </c>
      <c r="L31" s="85">
        <v>138</v>
      </c>
      <c r="M31" s="86">
        <v>16739560</v>
      </c>
      <c r="N31" s="86">
        <v>98445277.650000006</v>
      </c>
    </row>
    <row r="32" spans="1:14" ht="12" customHeight="1">
      <c r="A32" s="58"/>
      <c r="B32" s="46" t="s">
        <v>185</v>
      </c>
      <c r="C32" s="59" t="s">
        <v>186</v>
      </c>
      <c r="D32" s="63">
        <v>2.9</v>
      </c>
      <c r="E32" s="83">
        <v>2.9</v>
      </c>
      <c r="F32" s="83">
        <v>2.85</v>
      </c>
      <c r="G32" s="88">
        <v>2.89</v>
      </c>
      <c r="H32" s="88">
        <v>2.9</v>
      </c>
      <c r="I32" s="83">
        <v>2.85</v>
      </c>
      <c r="J32" s="83">
        <v>2.9</v>
      </c>
      <c r="K32" s="84">
        <v>-1.72</v>
      </c>
      <c r="L32" s="85">
        <v>2</v>
      </c>
      <c r="M32" s="86">
        <v>2213</v>
      </c>
      <c r="N32" s="86">
        <v>6392.7</v>
      </c>
    </row>
    <row r="33" spans="1:14" ht="12" customHeight="1">
      <c r="A33" s="58"/>
      <c r="B33" s="46" t="s">
        <v>100</v>
      </c>
      <c r="C33" s="59" t="s">
        <v>101</v>
      </c>
      <c r="D33" s="63">
        <v>5.52</v>
      </c>
      <c r="E33" s="83">
        <v>5.52</v>
      </c>
      <c r="F33" s="83">
        <v>5.52</v>
      </c>
      <c r="G33" s="88">
        <v>5.52</v>
      </c>
      <c r="H33" s="88">
        <v>5.52</v>
      </c>
      <c r="I33" s="83">
        <v>5.52</v>
      </c>
      <c r="J33" s="83">
        <v>5.52</v>
      </c>
      <c r="K33" s="84">
        <v>0</v>
      </c>
      <c r="L33" s="85">
        <v>6</v>
      </c>
      <c r="M33" s="86">
        <v>72813</v>
      </c>
      <c r="N33" s="86">
        <v>401927.76</v>
      </c>
    </row>
    <row r="34" spans="1:14" ht="12" customHeight="1">
      <c r="A34" s="58"/>
      <c r="B34" s="46" t="s">
        <v>175</v>
      </c>
      <c r="C34" s="59" t="s">
        <v>176</v>
      </c>
      <c r="D34" s="63">
        <v>17.2</v>
      </c>
      <c r="E34" s="83">
        <v>17.2</v>
      </c>
      <c r="F34" s="83">
        <v>17.2</v>
      </c>
      <c r="G34" s="88">
        <v>17.2</v>
      </c>
      <c r="H34" s="88">
        <v>17.2</v>
      </c>
      <c r="I34" s="83">
        <v>17.2</v>
      </c>
      <c r="J34" s="83">
        <v>17.2</v>
      </c>
      <c r="K34" s="84">
        <v>0</v>
      </c>
      <c r="L34" s="85">
        <v>11</v>
      </c>
      <c r="M34" s="86">
        <v>620972</v>
      </c>
      <c r="N34" s="86">
        <v>10680718.4</v>
      </c>
    </row>
    <row r="35" spans="1:14" ht="12" customHeight="1">
      <c r="A35" s="58"/>
      <c r="B35" s="46" t="s">
        <v>206</v>
      </c>
      <c r="C35" s="59" t="s">
        <v>207</v>
      </c>
      <c r="D35" s="63">
        <v>1.32</v>
      </c>
      <c r="E35" s="83">
        <v>1.32</v>
      </c>
      <c r="F35" s="83">
        <v>1.32</v>
      </c>
      <c r="G35" s="88">
        <v>1.32</v>
      </c>
      <c r="H35" s="88">
        <v>1.32</v>
      </c>
      <c r="I35" s="83">
        <v>1.32</v>
      </c>
      <c r="J35" s="83">
        <v>1.32</v>
      </c>
      <c r="K35" s="84">
        <v>0</v>
      </c>
      <c r="L35" s="85">
        <v>2</v>
      </c>
      <c r="M35" s="86">
        <v>2137</v>
      </c>
      <c r="N35" s="86">
        <v>2820.84</v>
      </c>
    </row>
    <row r="36" spans="1:14" ht="12" customHeight="1">
      <c r="A36" s="58"/>
      <c r="B36" s="46" t="s">
        <v>212</v>
      </c>
      <c r="C36" s="59" t="s">
        <v>213</v>
      </c>
      <c r="D36" s="63">
        <v>2.4</v>
      </c>
      <c r="E36" s="83">
        <v>2.4</v>
      </c>
      <c r="F36" s="83">
        <v>2.4</v>
      </c>
      <c r="G36" s="88">
        <v>2.4</v>
      </c>
      <c r="H36" s="88">
        <v>2.4</v>
      </c>
      <c r="I36" s="83">
        <v>2.4</v>
      </c>
      <c r="J36" s="83">
        <v>2.4</v>
      </c>
      <c r="K36" s="84">
        <v>0</v>
      </c>
      <c r="L36" s="85">
        <v>6</v>
      </c>
      <c r="M36" s="86">
        <v>1448369</v>
      </c>
      <c r="N36" s="86">
        <v>3476085.6</v>
      </c>
    </row>
    <row r="37" spans="1:14" ht="12" customHeight="1">
      <c r="A37" s="58"/>
      <c r="B37" s="46" t="s">
        <v>290</v>
      </c>
      <c r="C37" s="59" t="s">
        <v>291</v>
      </c>
      <c r="D37" s="63">
        <v>2.14</v>
      </c>
      <c r="E37" s="83">
        <v>2.14</v>
      </c>
      <c r="F37" s="83">
        <v>2.13</v>
      </c>
      <c r="G37" s="88">
        <v>2.13</v>
      </c>
      <c r="H37" s="88">
        <v>2.12</v>
      </c>
      <c r="I37" s="83">
        <v>2.13</v>
      </c>
      <c r="J37" s="83">
        <v>2.14</v>
      </c>
      <c r="K37" s="84">
        <v>-0.47</v>
      </c>
      <c r="L37" s="85">
        <v>24</v>
      </c>
      <c r="M37" s="86">
        <v>646581</v>
      </c>
      <c r="N37" s="86">
        <v>1377301.85</v>
      </c>
    </row>
    <row r="38" spans="1:14" ht="12" customHeight="1">
      <c r="A38" s="58"/>
      <c r="B38" s="46" t="s">
        <v>204</v>
      </c>
      <c r="C38" s="59" t="s">
        <v>205</v>
      </c>
      <c r="D38" s="63">
        <v>5.45</v>
      </c>
      <c r="E38" s="83">
        <v>5.5</v>
      </c>
      <c r="F38" s="83">
        <v>5.45</v>
      </c>
      <c r="G38" s="88">
        <v>5.46</v>
      </c>
      <c r="H38" s="88">
        <v>5.5</v>
      </c>
      <c r="I38" s="83">
        <v>5.5</v>
      </c>
      <c r="J38" s="83">
        <v>5.5</v>
      </c>
      <c r="K38" s="84">
        <v>0</v>
      </c>
      <c r="L38" s="85">
        <v>9</v>
      </c>
      <c r="M38" s="86">
        <v>404269</v>
      </c>
      <c r="N38" s="86">
        <v>2208479.5</v>
      </c>
    </row>
    <row r="39" spans="1:14" ht="12" customHeight="1">
      <c r="A39" s="58"/>
      <c r="B39" s="171" t="s">
        <v>94</v>
      </c>
      <c r="C39" s="172"/>
      <c r="D39" s="168"/>
      <c r="E39" s="169"/>
      <c r="F39" s="169"/>
      <c r="G39" s="169"/>
      <c r="H39" s="169"/>
      <c r="I39" s="169"/>
      <c r="J39" s="169"/>
      <c r="K39" s="170"/>
      <c r="L39" s="65">
        <f>SUM(L31:L38)</f>
        <v>198</v>
      </c>
      <c r="M39" s="65">
        <f>SUM(M31:M38)</f>
        <v>19936914</v>
      </c>
      <c r="N39" s="65">
        <f>SUM(N31:N38)</f>
        <v>116599004.30000001</v>
      </c>
    </row>
    <row r="40" spans="1:14" ht="12" customHeight="1">
      <c r="A40" s="58"/>
      <c r="B40" s="165" t="s">
        <v>31</v>
      </c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7"/>
    </row>
    <row r="41" spans="1:14" ht="12" customHeight="1">
      <c r="A41" s="58"/>
      <c r="B41" s="46" t="s">
        <v>169</v>
      </c>
      <c r="C41" s="59" t="s">
        <v>170</v>
      </c>
      <c r="D41" s="83">
        <v>11.51</v>
      </c>
      <c r="E41" s="96">
        <v>11.51</v>
      </c>
      <c r="F41" s="96">
        <v>11.51</v>
      </c>
      <c r="G41" s="96">
        <v>11.51</v>
      </c>
      <c r="H41" s="96">
        <v>11.51</v>
      </c>
      <c r="I41" s="96">
        <v>11.51</v>
      </c>
      <c r="J41" s="96">
        <v>11.51</v>
      </c>
      <c r="K41" s="121">
        <v>0</v>
      </c>
      <c r="L41" s="123">
        <v>7</v>
      </c>
      <c r="M41" s="65">
        <v>138406</v>
      </c>
      <c r="N41" s="65">
        <v>1593053.06</v>
      </c>
    </row>
    <row r="42" spans="1:14" ht="12" customHeight="1">
      <c r="A42" s="58"/>
      <c r="B42" s="46" t="s">
        <v>277</v>
      </c>
      <c r="C42" s="59" t="s">
        <v>278</v>
      </c>
      <c r="D42" s="83">
        <v>104</v>
      </c>
      <c r="E42" s="96">
        <v>105</v>
      </c>
      <c r="F42" s="96">
        <v>104</v>
      </c>
      <c r="G42" s="96">
        <v>104.23</v>
      </c>
      <c r="H42" s="96">
        <v>104</v>
      </c>
      <c r="I42" s="96">
        <v>105</v>
      </c>
      <c r="J42" s="96">
        <v>104</v>
      </c>
      <c r="K42" s="121">
        <v>0.96</v>
      </c>
      <c r="L42" s="123">
        <v>4</v>
      </c>
      <c r="M42" s="65">
        <v>466915</v>
      </c>
      <c r="N42" s="65">
        <v>48666410</v>
      </c>
    </row>
    <row r="43" spans="1:14" ht="12" customHeight="1">
      <c r="A43" s="58"/>
      <c r="B43" s="46" t="s">
        <v>122</v>
      </c>
      <c r="C43" s="59" t="s">
        <v>121</v>
      </c>
      <c r="D43" s="83">
        <v>9.1999999999999993</v>
      </c>
      <c r="E43" s="96">
        <v>9.1999999999999993</v>
      </c>
      <c r="F43" s="96">
        <v>9.1</v>
      </c>
      <c r="G43" s="96">
        <v>9.15</v>
      </c>
      <c r="H43" s="96">
        <v>9.11</v>
      </c>
      <c r="I43" s="96">
        <v>9.1300000000000008</v>
      </c>
      <c r="J43" s="96">
        <v>9.1999999999999993</v>
      </c>
      <c r="K43" s="121">
        <v>-0.76</v>
      </c>
      <c r="L43" s="123">
        <v>7</v>
      </c>
      <c r="M43" s="65">
        <v>250000</v>
      </c>
      <c r="N43" s="65">
        <v>2288000</v>
      </c>
    </row>
    <row r="44" spans="1:14" ht="12" customHeight="1">
      <c r="A44" s="58"/>
      <c r="B44" s="46" t="s">
        <v>128</v>
      </c>
      <c r="C44" s="59" t="s">
        <v>127</v>
      </c>
      <c r="D44" s="83">
        <v>42</v>
      </c>
      <c r="E44" s="96">
        <v>44</v>
      </c>
      <c r="F44" s="96">
        <v>42</v>
      </c>
      <c r="G44" s="96">
        <v>43.43</v>
      </c>
      <c r="H44" s="96">
        <v>44.2</v>
      </c>
      <c r="I44" s="96">
        <v>44</v>
      </c>
      <c r="J44" s="96">
        <v>44.2</v>
      </c>
      <c r="K44" s="121">
        <v>-0.45</v>
      </c>
      <c r="L44" s="123">
        <v>4</v>
      </c>
      <c r="M44" s="65">
        <v>35000</v>
      </c>
      <c r="N44" s="65">
        <v>1520000</v>
      </c>
    </row>
    <row r="45" spans="1:14" ht="12" customHeight="1">
      <c r="A45" s="58"/>
      <c r="B45" s="46" t="s">
        <v>228</v>
      </c>
      <c r="C45" s="59" t="s">
        <v>229</v>
      </c>
      <c r="D45" s="83">
        <v>9.26</v>
      </c>
      <c r="E45" s="96">
        <v>9.26</v>
      </c>
      <c r="F45" s="96">
        <v>9.26</v>
      </c>
      <c r="G45" s="96">
        <v>9.26</v>
      </c>
      <c r="H45" s="96">
        <v>9.26</v>
      </c>
      <c r="I45" s="96">
        <v>9.26</v>
      </c>
      <c r="J45" s="96">
        <v>9.26</v>
      </c>
      <c r="K45" s="121">
        <v>0</v>
      </c>
      <c r="L45" s="123">
        <v>1</v>
      </c>
      <c r="M45" s="65">
        <v>50234</v>
      </c>
      <c r="N45" s="65">
        <v>465166.84</v>
      </c>
    </row>
    <row r="46" spans="1:14" ht="12" customHeight="1">
      <c r="A46" s="58"/>
      <c r="B46" s="46" t="s">
        <v>102</v>
      </c>
      <c r="C46" s="59" t="s">
        <v>103</v>
      </c>
      <c r="D46" s="83">
        <v>23.6</v>
      </c>
      <c r="E46" s="96">
        <v>23.6</v>
      </c>
      <c r="F46" s="96">
        <v>23.6</v>
      </c>
      <c r="G46" s="96">
        <v>23.6</v>
      </c>
      <c r="H46" s="96">
        <v>23.6</v>
      </c>
      <c r="I46" s="96">
        <v>23.6</v>
      </c>
      <c r="J46" s="96">
        <v>23.6</v>
      </c>
      <c r="K46" s="121">
        <v>0</v>
      </c>
      <c r="L46" s="123">
        <v>1</v>
      </c>
      <c r="M46" s="65">
        <v>4321</v>
      </c>
      <c r="N46" s="65">
        <v>101975.6</v>
      </c>
    </row>
    <row r="47" spans="1:14" ht="12" customHeight="1">
      <c r="A47" s="58"/>
      <c r="B47" s="46" t="s">
        <v>265</v>
      </c>
      <c r="C47" s="59" t="s">
        <v>266</v>
      </c>
      <c r="D47" s="83">
        <v>13.02</v>
      </c>
      <c r="E47" s="96">
        <v>13.02</v>
      </c>
      <c r="F47" s="96">
        <v>13.02</v>
      </c>
      <c r="G47" s="96">
        <v>13.02</v>
      </c>
      <c r="H47" s="96">
        <v>13</v>
      </c>
      <c r="I47" s="96">
        <v>13.02</v>
      </c>
      <c r="J47" s="96">
        <v>13</v>
      </c>
      <c r="K47" s="121">
        <v>0.15</v>
      </c>
      <c r="L47" s="123">
        <v>1</v>
      </c>
      <c r="M47" s="65">
        <v>106</v>
      </c>
      <c r="N47" s="65">
        <v>1380.12</v>
      </c>
    </row>
    <row r="48" spans="1:14" ht="12" customHeight="1">
      <c r="A48" s="58"/>
      <c r="B48" s="171" t="s">
        <v>95</v>
      </c>
      <c r="C48" s="172"/>
      <c r="D48" s="179"/>
      <c r="E48" s="180"/>
      <c r="F48" s="180"/>
      <c r="G48" s="180"/>
      <c r="H48" s="180"/>
      <c r="I48" s="180"/>
      <c r="J48" s="180"/>
      <c r="K48" s="181"/>
      <c r="L48" s="64">
        <f>SUM(L41:L47)</f>
        <v>25</v>
      </c>
      <c r="M48" s="61">
        <f>SUM(M41:M47)</f>
        <v>944982</v>
      </c>
      <c r="N48" s="61">
        <f>SUM(N41:N47)</f>
        <v>54635985.620000005</v>
      </c>
    </row>
    <row r="49" spans="1:14" ht="12" customHeight="1">
      <c r="A49" s="58"/>
      <c r="B49" s="182" t="s">
        <v>88</v>
      </c>
      <c r="C49" s="183"/>
      <c r="D49" s="183"/>
      <c r="E49" s="183"/>
      <c r="F49" s="183"/>
      <c r="G49" s="183"/>
      <c r="H49" s="183"/>
      <c r="I49" s="183"/>
      <c r="J49" s="183"/>
      <c r="K49" s="183"/>
      <c r="L49" s="183"/>
      <c r="M49" s="183"/>
      <c r="N49" s="184"/>
    </row>
    <row r="50" spans="1:14" ht="12" customHeight="1">
      <c r="A50" s="58"/>
      <c r="B50" s="46" t="s">
        <v>220</v>
      </c>
      <c r="C50" s="59" t="s">
        <v>221</v>
      </c>
      <c r="D50" s="63">
        <v>3.07</v>
      </c>
      <c r="E50" s="83">
        <v>3.07</v>
      </c>
      <c r="F50" s="83">
        <v>3.07</v>
      </c>
      <c r="G50" s="88">
        <v>3.07</v>
      </c>
      <c r="H50" s="88">
        <v>3.07</v>
      </c>
      <c r="I50" s="83">
        <v>3.07</v>
      </c>
      <c r="J50" s="83">
        <v>3.07</v>
      </c>
      <c r="K50" s="84">
        <v>0</v>
      </c>
      <c r="L50" s="85">
        <v>1</v>
      </c>
      <c r="M50" s="86">
        <v>3237</v>
      </c>
      <c r="N50" s="86">
        <v>9937.59</v>
      </c>
    </row>
    <row r="51" spans="1:14" ht="12" customHeight="1">
      <c r="A51" s="58"/>
      <c r="B51" s="46" t="s">
        <v>286</v>
      </c>
      <c r="C51" s="59" t="s">
        <v>287</v>
      </c>
      <c r="D51" s="63">
        <v>7</v>
      </c>
      <c r="E51" s="83">
        <v>7.03</v>
      </c>
      <c r="F51" s="83">
        <v>7</v>
      </c>
      <c r="G51" s="88">
        <v>7.01</v>
      </c>
      <c r="H51" s="88">
        <v>6.94</v>
      </c>
      <c r="I51" s="83">
        <v>7.03</v>
      </c>
      <c r="J51" s="83">
        <v>6.8</v>
      </c>
      <c r="K51" s="84">
        <v>3.38</v>
      </c>
      <c r="L51" s="85">
        <v>7</v>
      </c>
      <c r="M51" s="86">
        <v>178000</v>
      </c>
      <c r="N51" s="86">
        <v>1248140</v>
      </c>
    </row>
    <row r="52" spans="1:14" ht="12" customHeight="1">
      <c r="A52" s="58"/>
      <c r="B52" s="46" t="s">
        <v>226</v>
      </c>
      <c r="C52" s="59" t="s">
        <v>227</v>
      </c>
      <c r="D52" s="63">
        <v>4.5999999999999996</v>
      </c>
      <c r="E52" s="83">
        <v>4.5999999999999996</v>
      </c>
      <c r="F52" s="83">
        <v>4.5999999999999996</v>
      </c>
      <c r="G52" s="88">
        <v>4.5999999999999996</v>
      </c>
      <c r="H52" s="88">
        <v>4.5999999999999996</v>
      </c>
      <c r="I52" s="83">
        <v>4.5999999999999996</v>
      </c>
      <c r="J52" s="83">
        <v>4.5999999999999996</v>
      </c>
      <c r="K52" s="84">
        <v>0</v>
      </c>
      <c r="L52" s="85">
        <v>6</v>
      </c>
      <c r="M52" s="86">
        <v>685131</v>
      </c>
      <c r="N52" s="86">
        <v>3151602.6</v>
      </c>
    </row>
    <row r="53" spans="1:14" ht="12" customHeight="1">
      <c r="A53" s="58"/>
      <c r="B53" s="46" t="s">
        <v>90</v>
      </c>
      <c r="C53" s="59" t="s">
        <v>43</v>
      </c>
      <c r="D53" s="63">
        <v>0.4</v>
      </c>
      <c r="E53" s="96">
        <v>0.4</v>
      </c>
      <c r="F53" s="96">
        <v>0.4</v>
      </c>
      <c r="G53" s="96">
        <v>0.4</v>
      </c>
      <c r="H53" s="96">
        <v>0.4</v>
      </c>
      <c r="I53" s="96">
        <v>0.4</v>
      </c>
      <c r="J53" s="96">
        <v>0.4</v>
      </c>
      <c r="K53" s="121">
        <v>0</v>
      </c>
      <c r="L53" s="123">
        <v>1</v>
      </c>
      <c r="M53" s="65">
        <v>2000</v>
      </c>
      <c r="N53" s="65">
        <v>800</v>
      </c>
    </row>
    <row r="54" spans="1:14" ht="12" customHeight="1">
      <c r="A54" s="58"/>
      <c r="B54" s="171" t="s">
        <v>234</v>
      </c>
      <c r="C54" s="172"/>
      <c r="D54" s="179"/>
      <c r="E54" s="180"/>
      <c r="F54" s="180"/>
      <c r="G54" s="180"/>
      <c r="H54" s="180"/>
      <c r="I54" s="180"/>
      <c r="J54" s="180"/>
      <c r="K54" s="181"/>
      <c r="L54" s="64">
        <f>SUM(L50:L53)</f>
        <v>15</v>
      </c>
      <c r="M54" s="61">
        <f>SUM(M50:M53)</f>
        <v>868368</v>
      </c>
      <c r="N54" s="61">
        <f>SUM(N50:N53)</f>
        <v>4410480.1900000004</v>
      </c>
    </row>
    <row r="55" spans="1:14" s="52" customFormat="1" ht="12" customHeight="1">
      <c r="B55" s="66" t="s">
        <v>32</v>
      </c>
      <c r="C55" s="173"/>
      <c r="D55" s="174"/>
      <c r="E55" s="174"/>
      <c r="F55" s="174"/>
      <c r="G55" s="174"/>
      <c r="H55" s="174"/>
      <c r="I55" s="174"/>
      <c r="J55" s="174"/>
      <c r="K55" s="175"/>
      <c r="L55" s="67">
        <f>L54+L48+L39+L29+L20+L16+L24</f>
        <v>796</v>
      </c>
      <c r="M55" s="67">
        <f>M54+M48+M39+M29+M20+M16+M24</f>
        <v>293246408</v>
      </c>
      <c r="N55" s="67">
        <f>N54+N48+N39+N29+N20+N16+N24</f>
        <v>860400140.81999993</v>
      </c>
    </row>
    <row r="56" spans="1:14" s="52" customFormat="1" ht="30" customHeight="1">
      <c r="A56" s="51"/>
      <c r="B56" s="176" t="s">
        <v>309</v>
      </c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8"/>
    </row>
    <row r="57" spans="1:14" s="52" customFormat="1" ht="41.25" customHeight="1">
      <c r="B57" s="53" t="s">
        <v>15</v>
      </c>
      <c r="C57" s="54" t="s">
        <v>20</v>
      </c>
      <c r="D57" s="54" t="s">
        <v>21</v>
      </c>
      <c r="E57" s="54" t="s">
        <v>22</v>
      </c>
      <c r="F57" s="54" t="s">
        <v>23</v>
      </c>
      <c r="G57" s="54" t="s">
        <v>24</v>
      </c>
      <c r="H57" s="54" t="s">
        <v>25</v>
      </c>
      <c r="I57" s="54" t="s">
        <v>19</v>
      </c>
      <c r="J57" s="54" t="s">
        <v>26</v>
      </c>
      <c r="K57" s="55" t="s">
        <v>27</v>
      </c>
      <c r="L57" s="56" t="s">
        <v>28</v>
      </c>
      <c r="M57" s="56" t="s">
        <v>18</v>
      </c>
      <c r="N57" s="57" t="s">
        <v>7</v>
      </c>
    </row>
    <row r="58" spans="1:14" ht="12" customHeight="1">
      <c r="A58" s="58"/>
      <c r="B58" s="185" t="s">
        <v>29</v>
      </c>
      <c r="C58" s="186"/>
      <c r="D58" s="186"/>
      <c r="E58" s="186"/>
      <c r="F58" s="186"/>
      <c r="G58" s="186"/>
      <c r="H58" s="186"/>
      <c r="I58" s="186"/>
      <c r="J58" s="186"/>
      <c r="K58" s="186"/>
      <c r="L58" s="186"/>
      <c r="M58" s="186"/>
      <c r="N58" s="187"/>
    </row>
    <row r="59" spans="1:14" ht="12" customHeight="1">
      <c r="A59" s="58"/>
      <c r="B59" s="46" t="s">
        <v>177</v>
      </c>
      <c r="C59" s="59" t="s">
        <v>178</v>
      </c>
      <c r="D59" s="88">
        <v>0.11</v>
      </c>
      <c r="E59" s="88">
        <v>0.11</v>
      </c>
      <c r="F59" s="88">
        <v>0.11</v>
      </c>
      <c r="G59" s="88">
        <v>0.11</v>
      </c>
      <c r="H59" s="88">
        <v>0.11</v>
      </c>
      <c r="I59" s="88">
        <v>0.11</v>
      </c>
      <c r="J59" s="88">
        <v>0.11</v>
      </c>
      <c r="K59" s="93">
        <v>0</v>
      </c>
      <c r="L59" s="94">
        <v>3</v>
      </c>
      <c r="M59" s="95">
        <v>5000</v>
      </c>
      <c r="N59" s="95">
        <v>550</v>
      </c>
    </row>
    <row r="60" spans="1:14" ht="12" customHeight="1">
      <c r="A60" s="58"/>
      <c r="B60" s="46" t="s">
        <v>222</v>
      </c>
      <c r="C60" s="59" t="s">
        <v>223</v>
      </c>
      <c r="D60" s="88">
        <v>0.6</v>
      </c>
      <c r="E60" s="88">
        <v>0.61</v>
      </c>
      <c r="F60" s="88">
        <v>0.6</v>
      </c>
      <c r="G60" s="88">
        <v>0.6</v>
      </c>
      <c r="H60" s="88">
        <v>0.61</v>
      </c>
      <c r="I60" s="88">
        <v>0.61</v>
      </c>
      <c r="J60" s="88">
        <v>0.61</v>
      </c>
      <c r="K60" s="93">
        <v>0</v>
      </c>
      <c r="L60" s="94">
        <v>4</v>
      </c>
      <c r="M60" s="95">
        <v>11039690</v>
      </c>
      <c r="N60" s="95">
        <v>6663860.9000000004</v>
      </c>
    </row>
    <row r="61" spans="1:14" ht="12" customHeight="1">
      <c r="A61" s="58"/>
      <c r="B61" s="46" t="s">
        <v>192</v>
      </c>
      <c r="C61" s="59" t="s">
        <v>191</v>
      </c>
      <c r="D61" s="88">
        <v>0.28999999999999998</v>
      </c>
      <c r="E61" s="88">
        <v>0.28999999999999998</v>
      </c>
      <c r="F61" s="88">
        <v>0.28999999999999998</v>
      </c>
      <c r="G61" s="88">
        <v>0.28999999999999998</v>
      </c>
      <c r="H61" s="88">
        <v>0.28999999999999998</v>
      </c>
      <c r="I61" s="88">
        <v>0.28999999999999998</v>
      </c>
      <c r="J61" s="88">
        <v>0.28999999999999998</v>
      </c>
      <c r="K61" s="93">
        <v>0</v>
      </c>
      <c r="L61" s="94">
        <v>2</v>
      </c>
      <c r="M61" s="95">
        <v>229723</v>
      </c>
      <c r="N61" s="95">
        <v>66619.67</v>
      </c>
    </row>
    <row r="62" spans="1:14" s="52" customFormat="1" ht="12" customHeight="1">
      <c r="B62" s="188" t="s">
        <v>92</v>
      </c>
      <c r="C62" s="189"/>
      <c r="D62" s="190"/>
      <c r="E62" s="191"/>
      <c r="F62" s="191"/>
      <c r="G62" s="191"/>
      <c r="H62" s="191"/>
      <c r="I62" s="191"/>
      <c r="J62" s="191"/>
      <c r="K62" s="181"/>
      <c r="L62" s="60">
        <f>SUM(L59:L61)</f>
        <v>9</v>
      </c>
      <c r="M62" s="60">
        <f>SUM(M59:M61)</f>
        <v>11274413</v>
      </c>
      <c r="N62" s="61">
        <f>SUM(N59:N61)</f>
        <v>6731030.5700000003</v>
      </c>
    </row>
    <row r="63" spans="1:14" s="52" customFormat="1" ht="12" customHeight="1">
      <c r="B63" s="182" t="s">
        <v>97</v>
      </c>
      <c r="C63" s="183"/>
      <c r="D63" s="183"/>
      <c r="E63" s="183"/>
      <c r="F63" s="183"/>
      <c r="G63" s="183"/>
      <c r="H63" s="183"/>
      <c r="I63" s="183"/>
      <c r="J63" s="183"/>
      <c r="K63" s="183"/>
      <c r="L63" s="183"/>
      <c r="M63" s="183"/>
      <c r="N63" s="184"/>
    </row>
    <row r="64" spans="1:14" s="52" customFormat="1" ht="12" customHeight="1">
      <c r="B64" s="46" t="s">
        <v>292</v>
      </c>
      <c r="C64" s="59" t="s">
        <v>293</v>
      </c>
      <c r="D64" s="88">
        <v>0.69</v>
      </c>
      <c r="E64" s="83">
        <v>0.69</v>
      </c>
      <c r="F64" s="83">
        <v>0.69</v>
      </c>
      <c r="G64" s="88">
        <v>0.69</v>
      </c>
      <c r="H64" s="88">
        <v>0.68</v>
      </c>
      <c r="I64" s="83">
        <v>0.69</v>
      </c>
      <c r="J64" s="83">
        <v>0.68</v>
      </c>
      <c r="K64" s="84">
        <v>1.47</v>
      </c>
      <c r="L64" s="85">
        <v>1</v>
      </c>
      <c r="M64" s="86">
        <v>2000</v>
      </c>
      <c r="N64" s="86">
        <v>1380</v>
      </c>
    </row>
    <row r="65" spans="1:14" s="52" customFormat="1" ht="12" customHeight="1">
      <c r="B65" s="46" t="s">
        <v>299</v>
      </c>
      <c r="C65" s="59" t="s">
        <v>300</v>
      </c>
      <c r="D65" s="88">
        <v>3.2</v>
      </c>
      <c r="E65" s="83">
        <v>3.2</v>
      </c>
      <c r="F65" s="83">
        <v>2.83</v>
      </c>
      <c r="G65" s="88">
        <v>3.11</v>
      </c>
      <c r="H65" s="88">
        <v>2.67</v>
      </c>
      <c r="I65" s="83">
        <v>2.83</v>
      </c>
      <c r="J65" s="83">
        <v>2.67</v>
      </c>
      <c r="K65" s="84">
        <v>5.99</v>
      </c>
      <c r="L65" s="85">
        <v>8</v>
      </c>
      <c r="M65" s="86">
        <v>217265</v>
      </c>
      <c r="N65" s="86">
        <v>675397.35</v>
      </c>
    </row>
    <row r="66" spans="1:14" ht="12" customHeight="1">
      <c r="A66" s="58"/>
      <c r="B66" s="171" t="s">
        <v>296</v>
      </c>
      <c r="C66" s="172"/>
      <c r="D66" s="192"/>
      <c r="E66" s="193"/>
      <c r="F66" s="193"/>
      <c r="G66" s="193"/>
      <c r="H66" s="193"/>
      <c r="I66" s="193"/>
      <c r="J66" s="193"/>
      <c r="K66" s="194"/>
      <c r="L66" s="62">
        <f>SUM(L64:L65)</f>
        <v>9</v>
      </c>
      <c r="M66" s="60">
        <f>SUM(M64:M65)</f>
        <v>219265</v>
      </c>
      <c r="N66" s="48">
        <f>SUM(N64:N65)</f>
        <v>676777.35</v>
      </c>
    </row>
    <row r="67" spans="1:14" ht="12" customHeight="1">
      <c r="A67" s="58"/>
      <c r="B67" s="165" t="s">
        <v>87</v>
      </c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7"/>
    </row>
    <row r="68" spans="1:14" s="52" customFormat="1" ht="12" customHeight="1">
      <c r="B68" s="46" t="s">
        <v>35</v>
      </c>
      <c r="C68" s="59" t="s">
        <v>36</v>
      </c>
      <c r="D68" s="88">
        <v>2.9</v>
      </c>
      <c r="E68" s="88">
        <v>2.92</v>
      </c>
      <c r="F68" s="88">
        <v>2.9</v>
      </c>
      <c r="G68" s="88">
        <v>2.92</v>
      </c>
      <c r="H68" s="88">
        <v>2.92</v>
      </c>
      <c r="I68" s="88">
        <v>2.92</v>
      </c>
      <c r="J68" s="88">
        <v>2.9</v>
      </c>
      <c r="K68" s="93">
        <v>0.69</v>
      </c>
      <c r="L68" s="94">
        <v>8</v>
      </c>
      <c r="M68" s="95">
        <v>1532764</v>
      </c>
      <c r="N68" s="95">
        <v>4475015.5999999996</v>
      </c>
    </row>
    <row r="69" spans="1:14" s="52" customFormat="1" ht="12" customHeight="1">
      <c r="B69" s="46" t="s">
        <v>91</v>
      </c>
      <c r="C69" s="59" t="s">
        <v>37</v>
      </c>
      <c r="D69" s="88">
        <v>1.3</v>
      </c>
      <c r="E69" s="88">
        <v>1.3</v>
      </c>
      <c r="F69" s="88">
        <v>1.3</v>
      </c>
      <c r="G69" s="88">
        <v>1.3</v>
      </c>
      <c r="H69" s="88">
        <v>1.3</v>
      </c>
      <c r="I69" s="88">
        <v>1.3</v>
      </c>
      <c r="J69" s="88">
        <v>1.3</v>
      </c>
      <c r="K69" s="93">
        <v>0</v>
      </c>
      <c r="L69" s="94">
        <v>1</v>
      </c>
      <c r="M69" s="95">
        <v>1266</v>
      </c>
      <c r="N69" s="95">
        <v>1645.8</v>
      </c>
    </row>
    <row r="70" spans="1:14" ht="12" customHeight="1">
      <c r="A70" s="58"/>
      <c r="B70" s="171" t="s">
        <v>94</v>
      </c>
      <c r="C70" s="172"/>
      <c r="D70" s="168"/>
      <c r="E70" s="169"/>
      <c r="F70" s="169"/>
      <c r="G70" s="169"/>
      <c r="H70" s="169"/>
      <c r="I70" s="169"/>
      <c r="J70" s="169"/>
      <c r="K70" s="170"/>
      <c r="L70" s="65">
        <f>SUM(L68:L69)</f>
        <v>9</v>
      </c>
      <c r="M70" s="65">
        <f>SUM(M68:M69)</f>
        <v>1534030</v>
      </c>
      <c r="N70" s="65">
        <f>SUM(N68:N69)</f>
        <v>4476661.3999999994</v>
      </c>
    </row>
    <row r="71" spans="1:14" ht="12" customHeight="1">
      <c r="A71" s="58"/>
      <c r="B71" s="165" t="s">
        <v>31</v>
      </c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7"/>
    </row>
    <row r="72" spans="1:14" ht="12" customHeight="1">
      <c r="A72" s="58"/>
      <c r="B72" s="46" t="s">
        <v>160</v>
      </c>
      <c r="C72" s="59" t="s">
        <v>161</v>
      </c>
      <c r="D72" s="83">
        <v>33</v>
      </c>
      <c r="E72" s="83">
        <v>33</v>
      </c>
      <c r="F72" s="83">
        <v>33</v>
      </c>
      <c r="G72" s="88">
        <v>33</v>
      </c>
      <c r="H72" s="88">
        <v>33</v>
      </c>
      <c r="I72" s="83">
        <v>33</v>
      </c>
      <c r="J72" s="83">
        <v>33</v>
      </c>
      <c r="K72" s="84">
        <v>0</v>
      </c>
      <c r="L72" s="85">
        <v>1</v>
      </c>
      <c r="M72" s="86">
        <v>500</v>
      </c>
      <c r="N72" s="86">
        <v>16500</v>
      </c>
    </row>
    <row r="73" spans="1:14" ht="12" customHeight="1">
      <c r="A73" s="58"/>
      <c r="B73" s="171" t="s">
        <v>95</v>
      </c>
      <c r="C73" s="172"/>
      <c r="D73" s="179"/>
      <c r="E73" s="180"/>
      <c r="F73" s="180"/>
      <c r="G73" s="180"/>
      <c r="H73" s="180"/>
      <c r="I73" s="180"/>
      <c r="J73" s="180"/>
      <c r="K73" s="181"/>
      <c r="L73" s="64">
        <f>SUM(L72)</f>
        <v>1</v>
      </c>
      <c r="M73" s="61">
        <f>SUM(M72)</f>
        <v>500</v>
      </c>
      <c r="N73" s="61">
        <f>SUM(N72)</f>
        <v>16500</v>
      </c>
    </row>
    <row r="74" spans="1:14" s="52" customFormat="1" ht="12" customHeight="1">
      <c r="B74" s="66" t="s">
        <v>148</v>
      </c>
      <c r="C74" s="173"/>
      <c r="D74" s="174"/>
      <c r="E74" s="174"/>
      <c r="F74" s="174"/>
      <c r="G74" s="174"/>
      <c r="H74" s="174"/>
      <c r="I74" s="174"/>
      <c r="J74" s="174"/>
      <c r="K74" s="175"/>
      <c r="L74" s="67">
        <f>L70+L62+L66+L73</f>
        <v>28</v>
      </c>
      <c r="M74" s="67">
        <f t="shared" ref="M74:N74" si="0">M70+M62+M66+M73</f>
        <v>13028208</v>
      </c>
      <c r="N74" s="67">
        <f t="shared" si="0"/>
        <v>11900969.319999998</v>
      </c>
    </row>
    <row r="75" spans="1:14" s="52" customFormat="1" ht="30" customHeight="1">
      <c r="A75" s="51"/>
      <c r="B75" s="176" t="s">
        <v>308</v>
      </c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8"/>
    </row>
    <row r="76" spans="1:14" s="52" customFormat="1" ht="48" customHeight="1">
      <c r="B76" s="53" t="s">
        <v>15</v>
      </c>
      <c r="C76" s="54" t="s">
        <v>20</v>
      </c>
      <c r="D76" s="54" t="s">
        <v>21</v>
      </c>
      <c r="E76" s="54" t="s">
        <v>22</v>
      </c>
      <c r="F76" s="54" t="s">
        <v>23</v>
      </c>
      <c r="G76" s="54" t="s">
        <v>24</v>
      </c>
      <c r="H76" s="54" t="s">
        <v>25</v>
      </c>
      <c r="I76" s="54" t="s">
        <v>19</v>
      </c>
      <c r="J76" s="54" t="s">
        <v>26</v>
      </c>
      <c r="K76" s="55" t="s">
        <v>27</v>
      </c>
      <c r="L76" s="56" t="s">
        <v>28</v>
      </c>
      <c r="M76" s="56" t="s">
        <v>18</v>
      </c>
      <c r="N76" s="57" t="s">
        <v>7</v>
      </c>
    </row>
    <row r="77" spans="1:14" ht="12" customHeight="1">
      <c r="A77" s="58"/>
      <c r="B77" s="165" t="s">
        <v>29</v>
      </c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7"/>
    </row>
    <row r="78" spans="1:14" ht="12" customHeight="1">
      <c r="A78" s="58"/>
      <c r="B78" s="46" t="s">
        <v>179</v>
      </c>
      <c r="C78" s="59" t="s">
        <v>180</v>
      </c>
      <c r="D78" s="63">
        <v>0.12</v>
      </c>
      <c r="E78" s="83">
        <v>0.12</v>
      </c>
      <c r="F78" s="83">
        <v>0.12</v>
      </c>
      <c r="G78" s="88">
        <v>0.12</v>
      </c>
      <c r="H78" s="88">
        <v>0.12</v>
      </c>
      <c r="I78" s="83">
        <v>0.12</v>
      </c>
      <c r="J78" s="83">
        <v>0.13</v>
      </c>
      <c r="K78" s="84">
        <v>-7.69</v>
      </c>
      <c r="L78" s="85">
        <v>44</v>
      </c>
      <c r="M78" s="86">
        <v>107377711</v>
      </c>
      <c r="N78" s="86">
        <v>12885325.32</v>
      </c>
    </row>
    <row r="79" spans="1:14" ht="12" customHeight="1">
      <c r="A79" s="58"/>
      <c r="B79" s="171" t="s">
        <v>92</v>
      </c>
      <c r="C79" s="172"/>
      <c r="D79" s="168"/>
      <c r="E79" s="169"/>
      <c r="F79" s="169"/>
      <c r="G79" s="169"/>
      <c r="H79" s="169"/>
      <c r="I79" s="169"/>
      <c r="J79" s="169"/>
      <c r="K79" s="170"/>
      <c r="L79" s="65">
        <f>SUM(L78:L78)</f>
        <v>44</v>
      </c>
      <c r="M79" s="65">
        <f>SUM(M78:M78)</f>
        <v>107377711</v>
      </c>
      <c r="N79" s="65">
        <f>SUM(N78:N78)</f>
        <v>12885325.32</v>
      </c>
    </row>
    <row r="80" spans="1:14" ht="12" customHeight="1">
      <c r="A80" s="58"/>
      <c r="B80" s="165" t="s">
        <v>86</v>
      </c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7"/>
    </row>
    <row r="81" spans="1:14" ht="12" customHeight="1">
      <c r="A81" s="58"/>
      <c r="B81" s="82" t="s">
        <v>247</v>
      </c>
      <c r="C81" s="81" t="s">
        <v>248</v>
      </c>
      <c r="D81" s="88">
        <v>0.95</v>
      </c>
      <c r="E81" s="88">
        <v>0.95</v>
      </c>
      <c r="F81" s="88">
        <v>0.95</v>
      </c>
      <c r="G81" s="88">
        <v>0.95</v>
      </c>
      <c r="H81" s="88">
        <v>0.95</v>
      </c>
      <c r="I81" s="88">
        <v>0.95</v>
      </c>
      <c r="J81" s="88">
        <v>0.95</v>
      </c>
      <c r="K81" s="93">
        <v>0</v>
      </c>
      <c r="L81" s="94">
        <v>1</v>
      </c>
      <c r="M81" s="95">
        <v>5154</v>
      </c>
      <c r="N81" s="95">
        <v>4896.3</v>
      </c>
    </row>
    <row r="82" spans="1:14" ht="12" customHeight="1">
      <c r="A82" s="58"/>
      <c r="B82" s="82" t="s">
        <v>89</v>
      </c>
      <c r="C82" s="81" t="s">
        <v>42</v>
      </c>
      <c r="D82" s="88">
        <v>1.69</v>
      </c>
      <c r="E82" s="88">
        <v>1.69</v>
      </c>
      <c r="F82" s="88">
        <v>1.68</v>
      </c>
      <c r="G82" s="88">
        <v>1.68</v>
      </c>
      <c r="H82" s="88">
        <v>1.69</v>
      </c>
      <c r="I82" s="88">
        <v>1.68</v>
      </c>
      <c r="J82" s="88">
        <v>1.69</v>
      </c>
      <c r="K82" s="93">
        <v>-0.59</v>
      </c>
      <c r="L82" s="94">
        <v>2</v>
      </c>
      <c r="M82" s="95">
        <v>2765</v>
      </c>
      <c r="N82" s="95">
        <v>4648.1400000000003</v>
      </c>
    </row>
    <row r="83" spans="1:14" ht="12" customHeight="1">
      <c r="A83" s="58"/>
      <c r="B83" s="171" t="s">
        <v>93</v>
      </c>
      <c r="C83" s="172"/>
      <c r="D83" s="168"/>
      <c r="E83" s="169"/>
      <c r="F83" s="169"/>
      <c r="G83" s="169"/>
      <c r="H83" s="169"/>
      <c r="I83" s="169"/>
      <c r="J83" s="169"/>
      <c r="K83" s="170"/>
      <c r="L83" s="65">
        <f>SUM(L81:L82)</f>
        <v>3</v>
      </c>
      <c r="M83" s="65">
        <f>SUM(M81:M82)</f>
        <v>7919</v>
      </c>
      <c r="N83" s="65">
        <f>SUM(N81:N82)</f>
        <v>9544.44</v>
      </c>
    </row>
    <row r="84" spans="1:14" ht="12" customHeight="1">
      <c r="A84" s="58"/>
      <c r="B84" s="165" t="s">
        <v>87</v>
      </c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7"/>
    </row>
    <row r="85" spans="1:14" ht="12" customHeight="1">
      <c r="A85" s="58"/>
      <c r="B85" s="82" t="s">
        <v>117</v>
      </c>
      <c r="C85" s="81" t="s">
        <v>118</v>
      </c>
      <c r="D85" s="88">
        <v>2.25</v>
      </c>
      <c r="E85" s="88">
        <v>2.2999999999999998</v>
      </c>
      <c r="F85" s="88">
        <v>2.25</v>
      </c>
      <c r="G85" s="88">
        <v>2.2799999999999998</v>
      </c>
      <c r="H85" s="88">
        <v>2.15</v>
      </c>
      <c r="I85" s="88">
        <v>2.2999999999999998</v>
      </c>
      <c r="J85" s="88">
        <v>2.25</v>
      </c>
      <c r="K85" s="93">
        <v>2.2200000000000002</v>
      </c>
      <c r="L85" s="94">
        <v>11</v>
      </c>
      <c r="M85" s="95">
        <v>1221063</v>
      </c>
      <c r="N85" s="95">
        <v>2781361.37</v>
      </c>
    </row>
    <row r="86" spans="1:14" ht="12" customHeight="1">
      <c r="A86" s="58"/>
      <c r="B86" s="82" t="s">
        <v>183</v>
      </c>
      <c r="C86" s="81" t="s">
        <v>184</v>
      </c>
      <c r="D86" s="88">
        <v>1.7</v>
      </c>
      <c r="E86" s="96">
        <v>1.76</v>
      </c>
      <c r="F86" s="96">
        <v>1.7</v>
      </c>
      <c r="G86" s="96">
        <v>1.75</v>
      </c>
      <c r="H86" s="96">
        <v>1.71</v>
      </c>
      <c r="I86" s="96">
        <v>1.7</v>
      </c>
      <c r="J86" s="96">
        <v>1.7</v>
      </c>
      <c r="K86" s="121">
        <v>0</v>
      </c>
      <c r="L86" s="123">
        <v>7</v>
      </c>
      <c r="M86" s="65">
        <v>7829690</v>
      </c>
      <c r="N86" s="65">
        <v>13708450.300000001</v>
      </c>
    </row>
    <row r="87" spans="1:14" ht="12" customHeight="1">
      <c r="A87" s="58"/>
      <c r="B87" s="82" t="s">
        <v>115</v>
      </c>
      <c r="C87" s="81" t="s">
        <v>116</v>
      </c>
      <c r="D87" s="88">
        <v>1.51</v>
      </c>
      <c r="E87" s="88">
        <v>1.51</v>
      </c>
      <c r="F87" s="88">
        <v>1.51</v>
      </c>
      <c r="G87" s="88">
        <v>1.51</v>
      </c>
      <c r="H87" s="88">
        <v>1.44</v>
      </c>
      <c r="I87" s="88">
        <v>1.51</v>
      </c>
      <c r="J87" s="88">
        <v>1.44</v>
      </c>
      <c r="K87" s="93">
        <v>4.8600000000000003</v>
      </c>
      <c r="L87" s="94">
        <v>4</v>
      </c>
      <c r="M87" s="95">
        <v>319498</v>
      </c>
      <c r="N87" s="95">
        <v>482441.98</v>
      </c>
    </row>
    <row r="88" spans="1:14" ht="12" customHeight="1">
      <c r="A88" s="58"/>
      <c r="B88" s="82" t="s">
        <v>267</v>
      </c>
      <c r="C88" s="81" t="s">
        <v>268</v>
      </c>
      <c r="D88" s="97">
        <v>2</v>
      </c>
      <c r="E88" s="97">
        <v>2.02</v>
      </c>
      <c r="F88" s="97">
        <v>1.95</v>
      </c>
      <c r="G88" s="97">
        <v>2</v>
      </c>
      <c r="H88" s="97">
        <v>1.93</v>
      </c>
      <c r="I88" s="97">
        <v>2.02</v>
      </c>
      <c r="J88" s="97">
        <v>1.93</v>
      </c>
      <c r="K88" s="100">
        <v>4.66</v>
      </c>
      <c r="L88" s="101">
        <v>23</v>
      </c>
      <c r="M88" s="102">
        <v>11368932</v>
      </c>
      <c r="N88" s="102">
        <v>22787230.890000001</v>
      </c>
    </row>
    <row r="89" spans="1:14" ht="12" customHeight="1">
      <c r="A89" s="58"/>
      <c r="B89" s="82" t="s">
        <v>38</v>
      </c>
      <c r="C89" s="81" t="s">
        <v>39</v>
      </c>
      <c r="D89" s="88">
        <v>1.39</v>
      </c>
      <c r="E89" s="88">
        <v>1.43</v>
      </c>
      <c r="F89" s="88">
        <v>1.39</v>
      </c>
      <c r="G89" s="88">
        <v>1.42</v>
      </c>
      <c r="H89" s="88">
        <v>1.39</v>
      </c>
      <c r="I89" s="88">
        <v>1.42</v>
      </c>
      <c r="J89" s="88">
        <v>1.39</v>
      </c>
      <c r="K89" s="93">
        <v>2.16</v>
      </c>
      <c r="L89" s="94">
        <v>23</v>
      </c>
      <c r="M89" s="95">
        <v>219156000</v>
      </c>
      <c r="N89" s="95">
        <v>311192540</v>
      </c>
    </row>
    <row r="90" spans="1:14" ht="12" customHeight="1">
      <c r="A90" s="58"/>
      <c r="B90" s="171" t="s">
        <v>94</v>
      </c>
      <c r="C90" s="172"/>
      <c r="D90" s="168"/>
      <c r="E90" s="169"/>
      <c r="F90" s="169"/>
      <c r="G90" s="169"/>
      <c r="H90" s="169"/>
      <c r="I90" s="169"/>
      <c r="J90" s="169"/>
      <c r="K90" s="170"/>
      <c r="L90" s="65">
        <f>SUM(L85:L89)</f>
        <v>68</v>
      </c>
      <c r="M90" s="65">
        <f>SUM(M85:M89)</f>
        <v>239895183</v>
      </c>
      <c r="N90" s="65">
        <f>SUM(N85:N89)</f>
        <v>350952024.54000002</v>
      </c>
    </row>
    <row r="91" spans="1:14" ht="12" customHeight="1">
      <c r="A91" s="58"/>
      <c r="B91" s="165" t="s">
        <v>31</v>
      </c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7"/>
    </row>
    <row r="92" spans="1:14" ht="12" customHeight="1">
      <c r="A92" s="58"/>
      <c r="B92" s="103" t="s">
        <v>294</v>
      </c>
      <c r="C92" s="104" t="s">
        <v>295</v>
      </c>
      <c r="D92" s="83">
        <v>22.5</v>
      </c>
      <c r="E92" s="83">
        <v>23</v>
      </c>
      <c r="F92" s="83">
        <v>21.05</v>
      </c>
      <c r="G92" s="88">
        <v>21.87</v>
      </c>
      <c r="H92" s="88">
        <v>22.01</v>
      </c>
      <c r="I92" s="83">
        <v>21.15</v>
      </c>
      <c r="J92" s="83">
        <v>22</v>
      </c>
      <c r="K92" s="84">
        <v>-3.86</v>
      </c>
      <c r="L92" s="85">
        <v>33</v>
      </c>
      <c r="M92" s="86">
        <v>1372050</v>
      </c>
      <c r="N92" s="86">
        <v>30009111.600000001</v>
      </c>
    </row>
    <row r="93" spans="1:14" ht="12" customHeight="1">
      <c r="A93" s="58"/>
      <c r="B93" s="171" t="s">
        <v>95</v>
      </c>
      <c r="C93" s="172"/>
      <c r="D93" s="179"/>
      <c r="E93" s="180"/>
      <c r="F93" s="180"/>
      <c r="G93" s="180"/>
      <c r="H93" s="180"/>
      <c r="I93" s="180"/>
      <c r="J93" s="180"/>
      <c r="K93" s="181"/>
      <c r="L93" s="64">
        <f>SUM(L92)</f>
        <v>33</v>
      </c>
      <c r="M93" s="61">
        <f>SUM(M92)</f>
        <v>1372050</v>
      </c>
      <c r="N93" s="61">
        <f>SUM(N92)</f>
        <v>30009111.600000001</v>
      </c>
    </row>
    <row r="94" spans="1:14" ht="12" customHeight="1">
      <c r="A94" s="58"/>
      <c r="B94" s="182" t="s">
        <v>88</v>
      </c>
      <c r="C94" s="183"/>
      <c r="D94" s="183"/>
      <c r="E94" s="183"/>
      <c r="F94" s="183"/>
      <c r="G94" s="183"/>
      <c r="H94" s="183"/>
      <c r="I94" s="183"/>
      <c r="J94" s="183"/>
      <c r="K94" s="183"/>
      <c r="L94" s="183"/>
      <c r="M94" s="183"/>
      <c r="N94" s="184"/>
    </row>
    <row r="95" spans="1:14" ht="12" customHeight="1">
      <c r="A95" s="58"/>
      <c r="B95" s="46" t="s">
        <v>241</v>
      </c>
      <c r="C95" s="59" t="s">
        <v>242</v>
      </c>
      <c r="D95" s="63">
        <v>4.93</v>
      </c>
      <c r="E95" s="83">
        <v>4.93</v>
      </c>
      <c r="F95" s="83">
        <v>4.9000000000000004</v>
      </c>
      <c r="G95" s="83">
        <v>4.9000000000000004</v>
      </c>
      <c r="H95" s="83">
        <v>4.93</v>
      </c>
      <c r="I95" s="83">
        <v>4.9000000000000004</v>
      </c>
      <c r="J95" s="83">
        <v>4.92</v>
      </c>
      <c r="K95" s="84">
        <v>-0.41</v>
      </c>
      <c r="L95" s="85">
        <v>21</v>
      </c>
      <c r="M95" s="86">
        <v>1766200</v>
      </c>
      <c r="N95" s="86">
        <v>8661983.7699999996</v>
      </c>
    </row>
    <row r="96" spans="1:14" ht="12" customHeight="1">
      <c r="A96" s="58"/>
      <c r="B96" s="171" t="s">
        <v>234</v>
      </c>
      <c r="C96" s="172"/>
      <c r="D96" s="190"/>
      <c r="E96" s="191"/>
      <c r="F96" s="191"/>
      <c r="G96" s="191"/>
      <c r="H96" s="191"/>
      <c r="I96" s="191"/>
      <c r="J96" s="191"/>
      <c r="K96" s="181"/>
      <c r="L96" s="64">
        <f>SUM(L95:L95)</f>
        <v>21</v>
      </c>
      <c r="M96" s="61">
        <f>SUM(M95:M95)</f>
        <v>1766200</v>
      </c>
      <c r="N96" s="61">
        <f>SUM(N95:N95)</f>
        <v>8661983.7699999996</v>
      </c>
    </row>
    <row r="97" spans="1:14" s="52" customFormat="1" ht="12" customHeight="1">
      <c r="B97" s="66" t="s">
        <v>72</v>
      </c>
      <c r="C97" s="173"/>
      <c r="D97" s="174"/>
      <c r="E97" s="174"/>
      <c r="F97" s="174"/>
      <c r="G97" s="174"/>
      <c r="H97" s="174"/>
      <c r="I97" s="174"/>
      <c r="J97" s="174"/>
      <c r="K97" s="175"/>
      <c r="L97" s="67">
        <f>L95+L90+L79+L93+L83</f>
        <v>169</v>
      </c>
      <c r="M97" s="67">
        <f t="shared" ref="M97:N97" si="1">M95+M90+M79+M93+M83</f>
        <v>350419063</v>
      </c>
      <c r="N97" s="67">
        <f t="shared" si="1"/>
        <v>402517989.67000002</v>
      </c>
    </row>
    <row r="98" spans="1:14" s="52" customFormat="1" ht="12" customHeight="1">
      <c r="B98" s="66" t="s">
        <v>40</v>
      </c>
      <c r="C98" s="173"/>
      <c r="D98" s="174"/>
      <c r="E98" s="174"/>
      <c r="F98" s="174"/>
      <c r="G98" s="174"/>
      <c r="H98" s="174"/>
      <c r="I98" s="174"/>
      <c r="J98" s="174"/>
      <c r="K98" s="175"/>
      <c r="L98" s="67">
        <f>L97+L74+L55</f>
        <v>993</v>
      </c>
      <c r="M98" s="67">
        <f>M97+M74+M55</f>
        <v>656693679</v>
      </c>
      <c r="N98" s="67">
        <f>N97+N74+N55</f>
        <v>1274819099.8099999</v>
      </c>
    </row>
    <row r="99" spans="1:14" ht="12.95" customHeight="1">
      <c r="A99" s="58"/>
      <c r="N99" s="72"/>
    </row>
    <row r="100" spans="1:14" s="52" customFormat="1" ht="18.75" customHeight="1">
      <c r="B100" s="58"/>
      <c r="C100" s="69"/>
      <c r="D100" s="58"/>
      <c r="E100" s="58"/>
      <c r="F100" s="58"/>
      <c r="G100" s="58"/>
      <c r="H100" s="58"/>
      <c r="I100" s="58"/>
      <c r="J100" s="70"/>
      <c r="K100" s="71"/>
      <c r="L100" s="72"/>
      <c r="M100" s="72"/>
      <c r="N100" s="73"/>
    </row>
    <row r="101" spans="1:14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</row>
    <row r="102" spans="1:14" ht="12.95" customHeight="1">
      <c r="A102" s="58"/>
    </row>
  </sheetData>
  <mergeCells count="55">
    <mergeCell ref="B83:C83"/>
    <mergeCell ref="D83:K83"/>
    <mergeCell ref="B71:N71"/>
    <mergeCell ref="B73:C73"/>
    <mergeCell ref="D73:K73"/>
    <mergeCell ref="C98:K98"/>
    <mergeCell ref="B75:N75"/>
    <mergeCell ref="C97:K97"/>
    <mergeCell ref="B84:N84"/>
    <mergeCell ref="B90:C90"/>
    <mergeCell ref="D90:K90"/>
    <mergeCell ref="B94:N94"/>
    <mergeCell ref="B96:C96"/>
    <mergeCell ref="D96:K96"/>
    <mergeCell ref="B79:C79"/>
    <mergeCell ref="D79:K79"/>
    <mergeCell ref="B77:N77"/>
    <mergeCell ref="B93:C93"/>
    <mergeCell ref="D93:K93"/>
    <mergeCell ref="B91:N91"/>
    <mergeCell ref="B80:N80"/>
    <mergeCell ref="B20:C20"/>
    <mergeCell ref="D20:K20"/>
    <mergeCell ref="B25:N25"/>
    <mergeCell ref="B29:C29"/>
    <mergeCell ref="D29:K29"/>
    <mergeCell ref="B21:N21"/>
    <mergeCell ref="B24:C24"/>
    <mergeCell ref="D24:K24"/>
    <mergeCell ref="B1:N1"/>
    <mergeCell ref="B3:N3"/>
    <mergeCell ref="B16:C16"/>
    <mergeCell ref="D16:K16"/>
    <mergeCell ref="B17:N17"/>
    <mergeCell ref="B58:N58"/>
    <mergeCell ref="B67:N67"/>
    <mergeCell ref="B62:C62"/>
    <mergeCell ref="D62:K62"/>
    <mergeCell ref="C74:K74"/>
    <mergeCell ref="B70:C70"/>
    <mergeCell ref="D70:K70"/>
    <mergeCell ref="B63:N63"/>
    <mergeCell ref="B66:C66"/>
    <mergeCell ref="D66:K66"/>
    <mergeCell ref="B30:N30"/>
    <mergeCell ref="D39:K39"/>
    <mergeCell ref="B39:C39"/>
    <mergeCell ref="C55:K55"/>
    <mergeCell ref="B56:N56"/>
    <mergeCell ref="B40:N40"/>
    <mergeCell ref="D48:K48"/>
    <mergeCell ref="B48:C48"/>
    <mergeCell ref="B49:N49"/>
    <mergeCell ref="B54:C54"/>
    <mergeCell ref="D54:K54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44"/>
  <sheetViews>
    <sheetView topLeftCell="A13" zoomScale="136" zoomScaleNormal="136" workbookViewId="0">
      <selection activeCell="D16" sqref="D16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62" t="s">
        <v>306</v>
      </c>
      <c r="B1" s="162"/>
      <c r="C1" s="162"/>
      <c r="D1" s="162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195" t="s">
        <v>29</v>
      </c>
      <c r="B3" s="196"/>
      <c r="C3" s="196"/>
      <c r="D3" s="197"/>
    </row>
    <row r="4" spans="1:4" ht="12.95" customHeight="1">
      <c r="A4" s="46" t="s">
        <v>285</v>
      </c>
      <c r="B4" s="59" t="s">
        <v>189</v>
      </c>
      <c r="C4" s="63">
        <v>0.17</v>
      </c>
      <c r="D4" s="83">
        <v>0.17</v>
      </c>
    </row>
    <row r="5" spans="1:4" ht="12.95" customHeight="1">
      <c r="A5" s="46" t="s">
        <v>288</v>
      </c>
      <c r="B5" s="59" t="s">
        <v>289</v>
      </c>
      <c r="C5" s="63">
        <v>0.35</v>
      </c>
      <c r="D5" s="83">
        <v>0.35</v>
      </c>
    </row>
    <row r="6" spans="1:4" ht="12.95" customHeight="1">
      <c r="A6" s="46" t="s">
        <v>210</v>
      </c>
      <c r="B6" s="59" t="s">
        <v>211</v>
      </c>
      <c r="C6" s="47">
        <v>0.28000000000000003</v>
      </c>
      <c r="D6" s="97">
        <v>0.28000000000000003</v>
      </c>
    </row>
    <row r="7" spans="1:4" ht="12.95" customHeight="1">
      <c r="A7" s="46" t="s">
        <v>208</v>
      </c>
      <c r="B7" s="59" t="s">
        <v>209</v>
      </c>
      <c r="C7" s="47">
        <v>0.78</v>
      </c>
      <c r="D7" s="47">
        <v>0.78</v>
      </c>
    </row>
    <row r="8" spans="1:4" ht="12.95" customHeight="1">
      <c r="A8" s="46" t="s">
        <v>198</v>
      </c>
      <c r="B8" s="59" t="s">
        <v>199</v>
      </c>
      <c r="C8" s="47">
        <v>2.2000000000000002</v>
      </c>
      <c r="D8" s="47">
        <v>2.2000000000000002</v>
      </c>
    </row>
    <row r="9" spans="1:4" ht="12.95" customHeight="1">
      <c r="A9" s="198" t="s">
        <v>97</v>
      </c>
      <c r="B9" s="199"/>
      <c r="C9" s="199"/>
      <c r="D9" s="200"/>
    </row>
    <row r="10" spans="1:4" ht="12.95" customHeight="1">
      <c r="A10" s="46" t="s">
        <v>150</v>
      </c>
      <c r="B10" s="59" t="s">
        <v>149</v>
      </c>
      <c r="C10" s="88">
        <v>0.81</v>
      </c>
      <c r="D10" s="83">
        <v>0.81</v>
      </c>
    </row>
    <row r="11" spans="1:4" ht="12.95" customHeight="1">
      <c r="A11" s="198" t="s">
        <v>86</v>
      </c>
      <c r="B11" s="199"/>
      <c r="C11" s="199"/>
      <c r="D11" s="200"/>
    </row>
    <row r="12" spans="1:4" ht="12.95" customHeight="1">
      <c r="A12" s="46" t="s">
        <v>99</v>
      </c>
      <c r="B12" s="59" t="s">
        <v>98</v>
      </c>
      <c r="C12" s="96">
        <v>7.39</v>
      </c>
      <c r="D12" s="274">
        <v>7.39</v>
      </c>
    </row>
    <row r="13" spans="1:4" ht="12.95" customHeight="1">
      <c r="A13" s="46" t="s">
        <v>167</v>
      </c>
      <c r="B13" s="59" t="s">
        <v>168</v>
      </c>
      <c r="C13" s="88">
        <v>3.27</v>
      </c>
      <c r="D13" s="96">
        <v>3.28</v>
      </c>
    </row>
    <row r="14" spans="1:4" ht="12.95" customHeight="1">
      <c r="A14" s="46" t="s">
        <v>224</v>
      </c>
      <c r="B14" s="59" t="s">
        <v>225</v>
      </c>
      <c r="C14" s="63">
        <v>0.75</v>
      </c>
      <c r="D14" s="83">
        <v>0.75</v>
      </c>
    </row>
    <row r="15" spans="1:4" ht="12.95" customHeight="1">
      <c r="A15" s="198" t="s">
        <v>87</v>
      </c>
      <c r="B15" s="199"/>
      <c r="C15" s="199"/>
      <c r="D15" s="200"/>
    </row>
    <row r="16" spans="1:4" ht="12.95" customHeight="1">
      <c r="A16" s="46" t="s">
        <v>137</v>
      </c>
      <c r="B16" s="59" t="s">
        <v>138</v>
      </c>
      <c r="C16" s="63">
        <v>1.85</v>
      </c>
      <c r="D16" s="83">
        <v>1.85</v>
      </c>
    </row>
    <row r="17" spans="1:4" ht="12.95" customHeight="1">
      <c r="A17" s="46" t="s">
        <v>190</v>
      </c>
      <c r="B17" s="59" t="s">
        <v>153</v>
      </c>
      <c r="C17" s="63">
        <v>2.2000000000000002</v>
      </c>
      <c r="D17" s="83">
        <v>2.1800000000000002</v>
      </c>
    </row>
    <row r="18" spans="1:4" ht="12.95" customHeight="1">
      <c r="A18" s="195" t="s">
        <v>88</v>
      </c>
      <c r="B18" s="196"/>
      <c r="C18" s="196"/>
      <c r="D18" s="197"/>
    </row>
    <row r="19" spans="1:4" ht="12.95" customHeight="1">
      <c r="A19" s="46" t="s">
        <v>257</v>
      </c>
      <c r="B19" s="59" t="s">
        <v>258</v>
      </c>
      <c r="C19" s="63">
        <v>10.73</v>
      </c>
      <c r="D19" s="83">
        <v>10</v>
      </c>
    </row>
    <row r="20" spans="1:4" ht="19.5" customHeight="1">
      <c r="A20" s="74" t="s">
        <v>41</v>
      </c>
      <c r="B20" s="74" t="s">
        <v>20</v>
      </c>
      <c r="C20" s="74" t="s">
        <v>96</v>
      </c>
      <c r="D20" s="74" t="s">
        <v>19</v>
      </c>
    </row>
    <row r="21" spans="1:4" ht="11.45" customHeight="1">
      <c r="A21" s="198" t="s">
        <v>29</v>
      </c>
      <c r="B21" s="199"/>
      <c r="C21" s="199"/>
      <c r="D21" s="200"/>
    </row>
    <row r="22" spans="1:4" ht="11.45" customHeight="1">
      <c r="A22" s="46" t="s">
        <v>260</v>
      </c>
      <c r="B22" s="59" t="s">
        <v>259</v>
      </c>
      <c r="C22" s="88">
        <v>0.23</v>
      </c>
      <c r="D22" s="88">
        <v>0.23</v>
      </c>
    </row>
    <row r="23" spans="1:4" ht="11.45" customHeight="1">
      <c r="A23" s="46" t="s">
        <v>104</v>
      </c>
      <c r="B23" s="59" t="s">
        <v>105</v>
      </c>
      <c r="C23" s="88">
        <v>0.05</v>
      </c>
      <c r="D23" s="88">
        <v>0.05</v>
      </c>
    </row>
    <row r="24" spans="1:4" ht="11.45" customHeight="1">
      <c r="A24" s="46" t="s">
        <v>196</v>
      </c>
      <c r="B24" s="59" t="s">
        <v>197</v>
      </c>
      <c r="C24" s="88">
        <v>0.28999999999999998</v>
      </c>
      <c r="D24" s="88">
        <v>0.28999999999999998</v>
      </c>
    </row>
    <row r="25" spans="1:4" ht="11.45" customHeight="1">
      <c r="A25" s="46" t="s">
        <v>273</v>
      </c>
      <c r="B25" s="59" t="s">
        <v>274</v>
      </c>
      <c r="C25" s="88">
        <v>0.85</v>
      </c>
      <c r="D25" s="88">
        <v>0.85</v>
      </c>
    </row>
    <row r="26" spans="1:4" ht="11.45" customHeight="1">
      <c r="A26" s="91" t="s">
        <v>279</v>
      </c>
      <c r="B26" s="92" t="s">
        <v>280</v>
      </c>
      <c r="C26" s="88">
        <v>1</v>
      </c>
      <c r="D26" s="88">
        <v>1</v>
      </c>
    </row>
    <row r="27" spans="1:4" ht="11.45" customHeight="1">
      <c r="A27" s="46" t="s">
        <v>108</v>
      </c>
      <c r="B27" s="59" t="s">
        <v>109</v>
      </c>
      <c r="C27" s="88">
        <v>0.09</v>
      </c>
      <c r="D27" s="88">
        <v>0.09</v>
      </c>
    </row>
    <row r="28" spans="1:4" ht="11.45" customHeight="1">
      <c r="A28" s="46" t="s">
        <v>237</v>
      </c>
      <c r="B28" s="59" t="s">
        <v>238</v>
      </c>
      <c r="C28" s="88">
        <v>0.75</v>
      </c>
      <c r="D28" s="88">
        <v>0.75</v>
      </c>
    </row>
    <row r="29" spans="1:4" ht="11.45" customHeight="1">
      <c r="A29" s="46" t="s">
        <v>218</v>
      </c>
      <c r="B29" s="59" t="s">
        <v>219</v>
      </c>
      <c r="C29" s="88">
        <v>1</v>
      </c>
      <c r="D29" s="88">
        <v>1</v>
      </c>
    </row>
    <row r="30" spans="1:4" ht="11.45" customHeight="1">
      <c r="A30" s="46" t="s">
        <v>181</v>
      </c>
      <c r="B30" s="59" t="s">
        <v>182</v>
      </c>
      <c r="C30" s="88">
        <v>1</v>
      </c>
      <c r="D30" s="88">
        <v>1</v>
      </c>
    </row>
    <row r="31" spans="1:4" ht="11.45" customHeight="1">
      <c r="A31" s="46" t="s">
        <v>152</v>
      </c>
      <c r="B31" s="68" t="s">
        <v>151</v>
      </c>
      <c r="C31" s="88">
        <v>1</v>
      </c>
      <c r="D31" s="88">
        <v>1</v>
      </c>
    </row>
    <row r="32" spans="1:4" ht="11.45" customHeight="1">
      <c r="A32" s="46" t="s">
        <v>132</v>
      </c>
      <c r="B32" s="59" t="s">
        <v>131</v>
      </c>
      <c r="C32" s="88">
        <v>1</v>
      </c>
      <c r="D32" s="88">
        <v>1</v>
      </c>
    </row>
    <row r="33" spans="1:4" ht="11.45" customHeight="1">
      <c r="A33" s="46" t="s">
        <v>106</v>
      </c>
      <c r="B33" s="59" t="s">
        <v>107</v>
      </c>
      <c r="C33" s="88">
        <v>0.94</v>
      </c>
      <c r="D33" s="88">
        <v>0.94</v>
      </c>
    </row>
    <row r="34" spans="1:4" ht="11.45" customHeight="1">
      <c r="A34" s="89" t="s">
        <v>269</v>
      </c>
      <c r="B34" s="90" t="s">
        <v>270</v>
      </c>
      <c r="C34" s="88">
        <v>1</v>
      </c>
      <c r="D34" s="88">
        <v>1</v>
      </c>
    </row>
    <row r="35" spans="1:4" ht="11.45" customHeight="1">
      <c r="A35" s="198" t="s">
        <v>195</v>
      </c>
      <c r="B35" s="199"/>
      <c r="C35" s="199"/>
      <c r="D35" s="200"/>
    </row>
    <row r="36" spans="1:4" ht="11.45" customHeight="1">
      <c r="A36" s="46" t="s">
        <v>194</v>
      </c>
      <c r="B36" s="59" t="s">
        <v>193</v>
      </c>
      <c r="C36" s="83">
        <v>1.2</v>
      </c>
      <c r="D36" s="63">
        <v>1.2</v>
      </c>
    </row>
    <row r="37" spans="1:4" ht="11.45" customHeight="1">
      <c r="A37" s="198" t="s">
        <v>87</v>
      </c>
      <c r="B37" s="199"/>
      <c r="C37" s="199"/>
      <c r="D37" s="200"/>
    </row>
    <row r="38" spans="1:4" ht="11.45" customHeight="1">
      <c r="A38" s="46" t="s">
        <v>110</v>
      </c>
      <c r="B38" s="59" t="s">
        <v>111</v>
      </c>
      <c r="C38" s="63">
        <v>3.3</v>
      </c>
      <c r="D38" s="63">
        <v>3.3</v>
      </c>
    </row>
    <row r="39" spans="1:4" ht="11.45" customHeight="1">
      <c r="A39" s="76" t="s">
        <v>171</v>
      </c>
      <c r="B39" s="77" t="s">
        <v>172</v>
      </c>
      <c r="C39" s="63">
        <v>100</v>
      </c>
      <c r="D39" s="63">
        <v>100</v>
      </c>
    </row>
    <row r="40" spans="1:4" ht="12" customHeight="1">
      <c r="A40" s="198" t="s">
        <v>86</v>
      </c>
      <c r="B40" s="199"/>
      <c r="C40" s="199"/>
      <c r="D40" s="200"/>
    </row>
    <row r="41" spans="1:4" ht="12" customHeight="1">
      <c r="A41" s="46" t="s">
        <v>33</v>
      </c>
      <c r="B41" s="59" t="s">
        <v>34</v>
      </c>
      <c r="C41" s="88">
        <v>2.2999999999999998</v>
      </c>
      <c r="D41" s="88">
        <v>2.2999999999999998</v>
      </c>
    </row>
    <row r="42" spans="1:4" ht="11.45" customHeight="1">
      <c r="A42" s="46" t="s">
        <v>154</v>
      </c>
      <c r="B42" s="68" t="s">
        <v>155</v>
      </c>
      <c r="C42" s="63">
        <v>1</v>
      </c>
      <c r="D42" s="75">
        <v>1</v>
      </c>
    </row>
    <row r="43" spans="1:4" ht="11.45" customHeight="1">
      <c r="A43" s="195" t="s">
        <v>88</v>
      </c>
      <c r="B43" s="196"/>
      <c r="C43" s="196"/>
      <c r="D43" s="197"/>
    </row>
    <row r="44" spans="1:4" ht="11.45" customHeight="1">
      <c r="A44" s="46" t="s">
        <v>112</v>
      </c>
      <c r="B44" s="68" t="s">
        <v>113</v>
      </c>
      <c r="C44" s="63" t="s">
        <v>114</v>
      </c>
      <c r="D44" s="63" t="s">
        <v>114</v>
      </c>
    </row>
  </sheetData>
  <mergeCells count="11">
    <mergeCell ref="A43:D43"/>
    <mergeCell ref="A37:D37"/>
    <mergeCell ref="A1:D1"/>
    <mergeCell ref="A3:D3"/>
    <mergeCell ref="A18:D18"/>
    <mergeCell ref="A21:D21"/>
    <mergeCell ref="A40:D40"/>
    <mergeCell ref="A11:D11"/>
    <mergeCell ref="A35:D35"/>
    <mergeCell ref="A9:D9"/>
    <mergeCell ref="A15:D15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4"/>
  <sheetViews>
    <sheetView zoomScale="120" zoomScaleNormal="120" workbookViewId="0">
      <selection activeCell="L13" sqref="L13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13" t="s">
        <v>0</v>
      </c>
      <c r="C1" s="214"/>
      <c r="D1" s="215"/>
      <c r="E1" s="6"/>
      <c r="F1" s="10"/>
      <c r="G1" s="10"/>
      <c r="H1" s="10"/>
      <c r="I1" s="10"/>
    </row>
    <row r="2" spans="1:9" ht="10.5" customHeight="1">
      <c r="B2" s="216"/>
      <c r="C2" s="217"/>
      <c r="D2" s="218"/>
      <c r="E2" s="6"/>
      <c r="F2" s="10"/>
      <c r="G2" s="10"/>
      <c r="H2" s="10"/>
      <c r="I2" s="10"/>
    </row>
    <row r="3" spans="1:9" ht="18" customHeight="1">
      <c r="B3" s="240" t="s">
        <v>305</v>
      </c>
      <c r="C3" s="241"/>
      <c r="D3" s="241"/>
      <c r="E3" s="241"/>
      <c r="F3" s="241"/>
      <c r="G3" s="241"/>
      <c r="H3" s="241"/>
      <c r="I3" s="242"/>
    </row>
    <row r="4" spans="1:9" ht="18" customHeight="1">
      <c r="A4" s="105"/>
      <c r="B4" s="222" t="s">
        <v>307</v>
      </c>
      <c r="C4" s="223"/>
      <c r="D4" s="223"/>
      <c r="E4" s="223"/>
      <c r="F4" s="223"/>
      <c r="G4" s="223"/>
      <c r="H4" s="223"/>
      <c r="I4" s="224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25" t="s">
        <v>29</v>
      </c>
      <c r="C6" s="226"/>
      <c r="D6" s="226"/>
      <c r="E6" s="226"/>
      <c r="F6" s="226"/>
      <c r="G6" s="226"/>
      <c r="H6" s="226"/>
      <c r="I6" s="227"/>
    </row>
    <row r="7" spans="1:9" ht="18" customHeight="1">
      <c r="A7" s="105"/>
      <c r="B7" s="110" t="s">
        <v>44</v>
      </c>
      <c r="C7" s="78" t="s">
        <v>45</v>
      </c>
      <c r="D7" s="111">
        <v>0.09</v>
      </c>
      <c r="E7" s="111">
        <v>0.09</v>
      </c>
      <c r="F7" s="111">
        <v>0.09</v>
      </c>
      <c r="G7" s="112">
        <v>1</v>
      </c>
      <c r="H7" s="112">
        <v>883243</v>
      </c>
      <c r="I7" s="112">
        <v>79491.87</v>
      </c>
    </row>
    <row r="8" spans="1:9" ht="18" customHeight="1">
      <c r="A8" s="105"/>
      <c r="B8" s="113" t="s">
        <v>297</v>
      </c>
      <c r="C8" s="228"/>
      <c r="D8" s="212"/>
      <c r="E8" s="212"/>
      <c r="F8" s="211"/>
      <c r="G8" s="114">
        <f>SUM(G7:G7)</f>
        <v>1</v>
      </c>
      <c r="H8" s="114">
        <f>SUM(H7:H7)</f>
        <v>883243</v>
      </c>
      <c r="I8" s="114">
        <f>SUM(I7:I7)</f>
        <v>79491.87</v>
      </c>
    </row>
    <row r="9" spans="1:9" ht="18" customHeight="1">
      <c r="A9" s="105"/>
      <c r="B9" s="225" t="s">
        <v>74</v>
      </c>
      <c r="C9" s="226"/>
      <c r="D9" s="226"/>
      <c r="E9" s="226"/>
      <c r="F9" s="226"/>
      <c r="G9" s="226"/>
      <c r="H9" s="226"/>
      <c r="I9" s="227"/>
    </row>
    <row r="10" spans="1:9" ht="18" customHeight="1">
      <c r="A10" s="105"/>
      <c r="B10" s="110" t="s">
        <v>123</v>
      </c>
      <c r="C10" s="78" t="s">
        <v>124</v>
      </c>
      <c r="D10" s="111">
        <v>10</v>
      </c>
      <c r="E10" s="111">
        <v>10</v>
      </c>
      <c r="F10" s="111">
        <v>10</v>
      </c>
      <c r="G10" s="112">
        <v>2</v>
      </c>
      <c r="H10" s="112">
        <v>6025218</v>
      </c>
      <c r="I10" s="112">
        <v>60252180</v>
      </c>
    </row>
    <row r="11" spans="1:9" ht="18" customHeight="1">
      <c r="A11" s="105"/>
      <c r="B11" s="113" t="s">
        <v>297</v>
      </c>
      <c r="C11" s="228"/>
      <c r="D11" s="212"/>
      <c r="E11" s="212"/>
      <c r="F11" s="211"/>
      <c r="G11" s="114">
        <f>G10</f>
        <v>2</v>
      </c>
      <c r="H11" s="114">
        <f t="shared" ref="H11:I11" si="0">H10</f>
        <v>6025218</v>
      </c>
      <c r="I11" s="114">
        <f t="shared" si="0"/>
        <v>60252180</v>
      </c>
    </row>
    <row r="12" spans="1:9" ht="18" customHeight="1">
      <c r="A12" s="105"/>
      <c r="B12" s="225" t="s">
        <v>97</v>
      </c>
      <c r="C12" s="226"/>
      <c r="D12" s="226"/>
      <c r="E12" s="226" t="s">
        <v>97</v>
      </c>
      <c r="F12" s="226"/>
      <c r="G12" s="226"/>
      <c r="H12" s="226"/>
      <c r="I12" s="227"/>
    </row>
    <row r="13" spans="1:9" ht="18" customHeight="1">
      <c r="A13" s="105"/>
      <c r="B13" s="110" t="s">
        <v>264</v>
      </c>
      <c r="C13" s="111" t="s">
        <v>263</v>
      </c>
      <c r="D13" s="111">
        <v>0.5</v>
      </c>
      <c r="E13" s="111">
        <v>0.5</v>
      </c>
      <c r="F13" s="111">
        <v>0.5</v>
      </c>
      <c r="G13" s="112">
        <v>3</v>
      </c>
      <c r="H13" s="112">
        <v>110000000</v>
      </c>
      <c r="I13" s="112">
        <v>55000000</v>
      </c>
    </row>
    <row r="14" spans="1:9" ht="18" customHeight="1">
      <c r="A14" s="105"/>
      <c r="B14" s="113" t="s">
        <v>301</v>
      </c>
      <c r="C14" s="228"/>
      <c r="D14" s="212"/>
      <c r="E14" s="212"/>
      <c r="F14" s="211"/>
      <c r="G14" s="114">
        <f>G13</f>
        <v>3</v>
      </c>
      <c r="H14" s="114">
        <f t="shared" ref="H14:I14" si="1">H13</f>
        <v>110000000</v>
      </c>
      <c r="I14" s="114">
        <f t="shared" si="1"/>
        <v>55000000</v>
      </c>
    </row>
    <row r="15" spans="1:9" ht="18" customHeight="1">
      <c r="A15" s="105"/>
      <c r="B15" s="115" t="s">
        <v>298</v>
      </c>
      <c r="C15" s="243"/>
      <c r="D15" s="244"/>
      <c r="E15" s="244"/>
      <c r="F15" s="245"/>
      <c r="G15" s="116">
        <f>G8+G14+G11</f>
        <v>6</v>
      </c>
      <c r="H15" s="116">
        <f t="shared" ref="H15:I15" si="2">H8+H14+H11</f>
        <v>116908461</v>
      </c>
      <c r="I15" s="116">
        <f t="shared" si="2"/>
        <v>115331671.87</v>
      </c>
    </row>
    <row r="16" spans="1:9" ht="17.25" customHeight="1">
      <c r="B16" s="238" t="s">
        <v>142</v>
      </c>
      <c r="C16" s="239"/>
      <c r="D16" s="239"/>
      <c r="E16" s="239"/>
      <c r="F16" s="239"/>
      <c r="G16" s="239"/>
      <c r="H16" s="239"/>
      <c r="I16" s="239"/>
    </row>
    <row r="17" spans="2:9" ht="15" customHeight="1">
      <c r="B17" s="219" t="s">
        <v>15</v>
      </c>
      <c r="C17" s="220"/>
      <c r="D17" s="221"/>
      <c r="E17" s="219" t="s">
        <v>20</v>
      </c>
      <c r="F17" s="221"/>
      <c r="G17" s="219" t="s">
        <v>46</v>
      </c>
      <c r="H17" s="220"/>
      <c r="I17" s="221"/>
    </row>
    <row r="18" spans="2:9" ht="13.5" customHeight="1">
      <c r="B18" s="251" t="s">
        <v>29</v>
      </c>
      <c r="C18" s="252"/>
      <c r="D18" s="252"/>
      <c r="E18" s="252"/>
      <c r="F18" s="252"/>
      <c r="G18" s="252"/>
      <c r="H18" s="252"/>
      <c r="I18" s="253"/>
    </row>
    <row r="19" spans="2:9" ht="13.5" customHeight="1">
      <c r="B19" s="248" t="s">
        <v>236</v>
      </c>
      <c r="C19" s="249"/>
      <c r="D19" s="250"/>
      <c r="E19" s="246" t="s">
        <v>235</v>
      </c>
      <c r="F19" s="247"/>
      <c r="G19" s="246">
        <v>3</v>
      </c>
      <c r="H19" s="212"/>
      <c r="I19" s="247"/>
    </row>
    <row r="20" spans="2:9" ht="13.5" customHeight="1">
      <c r="B20" s="248" t="s">
        <v>187</v>
      </c>
      <c r="C20" s="249"/>
      <c r="D20" s="250"/>
      <c r="E20" s="246" t="s">
        <v>188</v>
      </c>
      <c r="F20" s="247"/>
      <c r="G20" s="246" t="s">
        <v>73</v>
      </c>
      <c r="H20" s="212"/>
      <c r="I20" s="247"/>
    </row>
    <row r="21" spans="2:9" ht="13.5" customHeight="1">
      <c r="B21" s="229" t="s">
        <v>87</v>
      </c>
      <c r="C21" s="230"/>
      <c r="D21" s="230"/>
      <c r="E21" s="230"/>
      <c r="F21" s="230" t="s">
        <v>87</v>
      </c>
      <c r="G21" s="230"/>
      <c r="H21" s="230"/>
      <c r="I21" s="231"/>
    </row>
    <row r="22" spans="2:9" ht="13.5" customHeight="1">
      <c r="B22" s="232" t="s">
        <v>255</v>
      </c>
      <c r="C22" s="233"/>
      <c r="D22" s="234"/>
      <c r="E22" s="235" t="s">
        <v>256</v>
      </c>
      <c r="F22" s="236"/>
      <c r="G22" s="235">
        <v>3.35</v>
      </c>
      <c r="H22" s="237"/>
      <c r="I22" s="236"/>
    </row>
    <row r="23" spans="2:9" ht="13.5" customHeight="1">
      <c r="B23" s="229" t="s">
        <v>74</v>
      </c>
      <c r="C23" s="230"/>
      <c r="D23" s="230"/>
      <c r="E23" s="230"/>
      <c r="F23" s="230"/>
      <c r="G23" s="230"/>
      <c r="H23" s="230"/>
      <c r="I23" s="231"/>
    </row>
    <row r="24" spans="2:9" ht="13.5" customHeight="1">
      <c r="B24" s="232" t="s">
        <v>125</v>
      </c>
      <c r="C24" s="233"/>
      <c r="D24" s="234"/>
      <c r="E24" s="235" t="s">
        <v>126</v>
      </c>
      <c r="F24" s="236"/>
      <c r="G24" s="235">
        <v>9.5</v>
      </c>
      <c r="H24" s="237"/>
      <c r="I24" s="236"/>
    </row>
    <row r="25" spans="2:9" ht="13.5" customHeight="1">
      <c r="B25" s="204" t="s">
        <v>135</v>
      </c>
      <c r="C25" s="205"/>
      <c r="D25" s="206"/>
      <c r="E25" s="201" t="s">
        <v>136</v>
      </c>
      <c r="F25" s="203"/>
      <c r="G25" s="201">
        <v>1</v>
      </c>
      <c r="H25" s="202"/>
      <c r="I25" s="203"/>
    </row>
    <row r="26" spans="2:9" ht="13.5" customHeight="1">
      <c r="B26" s="204" t="s">
        <v>156</v>
      </c>
      <c r="C26" s="205"/>
      <c r="D26" s="206"/>
      <c r="E26" s="201" t="s">
        <v>157</v>
      </c>
      <c r="F26" s="203"/>
      <c r="G26" s="201" t="s">
        <v>73</v>
      </c>
      <c r="H26" s="202"/>
      <c r="I26" s="203"/>
    </row>
    <row r="27" spans="2:9" ht="13.5" customHeight="1">
      <c r="B27" s="204" t="s">
        <v>120</v>
      </c>
      <c r="C27" s="205"/>
      <c r="D27" s="206"/>
      <c r="E27" s="201" t="s">
        <v>119</v>
      </c>
      <c r="F27" s="203"/>
      <c r="G27" s="201" t="s">
        <v>73</v>
      </c>
      <c r="H27" s="202"/>
      <c r="I27" s="203"/>
    </row>
    <row r="28" spans="2:9" ht="13.5" customHeight="1">
      <c r="B28" s="207" t="s">
        <v>97</v>
      </c>
      <c r="C28" s="208"/>
      <c r="D28" s="208"/>
      <c r="E28" s="208"/>
      <c r="F28" s="208"/>
      <c r="G28" s="208"/>
      <c r="H28" s="208"/>
      <c r="I28" s="209"/>
    </row>
    <row r="29" spans="2:9" ht="13.5" customHeight="1">
      <c r="B29" s="255" t="s">
        <v>283</v>
      </c>
      <c r="C29" s="249"/>
      <c r="D29" s="256"/>
      <c r="E29" s="210" t="s">
        <v>284</v>
      </c>
      <c r="F29" s="211"/>
      <c r="G29" s="210">
        <v>1</v>
      </c>
      <c r="H29" s="212"/>
      <c r="I29" s="211"/>
    </row>
    <row r="30" spans="2:9" ht="13.5" customHeight="1">
      <c r="B30" s="204" t="s">
        <v>271</v>
      </c>
      <c r="C30" s="205"/>
      <c r="D30" s="206"/>
      <c r="E30" s="254" t="s">
        <v>272</v>
      </c>
      <c r="F30" s="254"/>
      <c r="G30" s="201" t="s">
        <v>73</v>
      </c>
      <c r="H30" s="202"/>
      <c r="I30" s="203"/>
    </row>
    <row r="31" spans="2:9" ht="13.5" customHeight="1">
      <c r="B31" s="204" t="s">
        <v>249</v>
      </c>
      <c r="C31" s="205"/>
      <c r="D31" s="206"/>
      <c r="E31" s="201" t="s">
        <v>250</v>
      </c>
      <c r="F31" s="203"/>
      <c r="G31" s="201" t="s">
        <v>73</v>
      </c>
      <c r="H31" s="202"/>
      <c r="I31" s="203"/>
    </row>
    <row r="32" spans="2:9" ht="13.5" customHeight="1">
      <c r="B32" s="204" t="s">
        <v>130</v>
      </c>
      <c r="C32" s="205"/>
      <c r="D32" s="206"/>
      <c r="E32" s="201" t="s">
        <v>129</v>
      </c>
      <c r="F32" s="203"/>
      <c r="G32" s="201" t="s">
        <v>73</v>
      </c>
      <c r="H32" s="202"/>
      <c r="I32" s="203"/>
    </row>
    <row r="33" ht="25.5" customHeight="1"/>
    <row r="34" ht="22.5"/>
  </sheetData>
  <mergeCells count="51">
    <mergeCell ref="B30:D30"/>
    <mergeCell ref="E30:F30"/>
    <mergeCell ref="B29:D29"/>
    <mergeCell ref="E25:F25"/>
    <mergeCell ref="G25:I25"/>
    <mergeCell ref="G26:I26"/>
    <mergeCell ref="B25:D25"/>
    <mergeCell ref="B22:D22"/>
    <mergeCell ref="E22:F22"/>
    <mergeCell ref="G22:I22"/>
    <mergeCell ref="B21:I21"/>
    <mergeCell ref="B20:D20"/>
    <mergeCell ref="E20:F20"/>
    <mergeCell ref="G20:I20"/>
    <mergeCell ref="G17:I17"/>
    <mergeCell ref="B16:I16"/>
    <mergeCell ref="B3:I3"/>
    <mergeCell ref="C15:F15"/>
    <mergeCell ref="G19:I19"/>
    <mergeCell ref="B19:D19"/>
    <mergeCell ref="E19:F19"/>
    <mergeCell ref="B18:I18"/>
    <mergeCell ref="B12:I12"/>
    <mergeCell ref="C14:F14"/>
    <mergeCell ref="B9:I9"/>
    <mergeCell ref="C11:F11"/>
    <mergeCell ref="B1:D2"/>
    <mergeCell ref="B17:D17"/>
    <mergeCell ref="E17:F17"/>
    <mergeCell ref="B32:D32"/>
    <mergeCell ref="E32:F32"/>
    <mergeCell ref="B4:I4"/>
    <mergeCell ref="B6:I6"/>
    <mergeCell ref="C8:F8"/>
    <mergeCell ref="B23:I23"/>
    <mergeCell ref="B26:D26"/>
    <mergeCell ref="E26:F26"/>
    <mergeCell ref="B24:D24"/>
    <mergeCell ref="E24:F24"/>
    <mergeCell ref="G24:I24"/>
    <mergeCell ref="G32:I32"/>
    <mergeCell ref="B27:D27"/>
    <mergeCell ref="E27:F27"/>
    <mergeCell ref="G27:I27"/>
    <mergeCell ref="B28:I28"/>
    <mergeCell ref="E31:F31"/>
    <mergeCell ref="B31:D31"/>
    <mergeCell ref="G31:I31"/>
    <mergeCell ref="G30:I30"/>
    <mergeCell ref="E29:F29"/>
    <mergeCell ref="G29:I29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20"/>
  <sheetViews>
    <sheetView workbookViewId="0">
      <selection activeCell="D18" sqref="D18:F19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>
      <c r="B1" s="276" t="s">
        <v>0</v>
      </c>
      <c r="C1" s="276"/>
      <c r="D1" s="276"/>
      <c r="E1" s="276"/>
      <c r="F1" s="277"/>
      <c r="H1" s="278"/>
      <c r="I1" s="278"/>
    </row>
    <row r="2" spans="1:9" ht="18">
      <c r="B2" s="276" t="s">
        <v>316</v>
      </c>
      <c r="C2" s="276"/>
      <c r="D2" s="276"/>
      <c r="E2" s="276"/>
      <c r="F2" s="276"/>
      <c r="H2" s="278"/>
      <c r="I2" s="278"/>
    </row>
    <row r="3" spans="1:9" ht="18">
      <c r="B3" s="279" t="s">
        <v>317</v>
      </c>
      <c r="C3" s="280"/>
      <c r="D3" s="281"/>
      <c r="E3" s="277"/>
      <c r="F3" s="277"/>
      <c r="H3" s="278"/>
      <c r="I3" s="278"/>
    </row>
    <row r="4" spans="1:9" ht="18">
      <c r="B4" s="279"/>
      <c r="C4" s="280"/>
      <c r="D4" s="281"/>
      <c r="E4" s="277"/>
      <c r="F4" s="277"/>
      <c r="H4" s="278"/>
      <c r="I4" s="278"/>
    </row>
    <row r="5" spans="1:9" ht="18">
      <c r="B5" s="279"/>
      <c r="C5" s="280"/>
      <c r="D5" s="281"/>
      <c r="E5" s="277"/>
      <c r="F5" s="277"/>
      <c r="H5" s="278"/>
      <c r="I5" s="278"/>
    </row>
    <row r="6" spans="1:9" ht="17.100000000000001" customHeight="1">
      <c r="B6" s="282" t="s">
        <v>318</v>
      </c>
      <c r="C6" s="283"/>
      <c r="D6" s="283"/>
      <c r="E6" s="284"/>
      <c r="F6" s="284"/>
      <c r="H6" s="278"/>
      <c r="I6" s="278"/>
    </row>
    <row r="7" spans="1:9">
      <c r="B7" s="285" t="s">
        <v>41</v>
      </c>
      <c r="C7" s="286" t="s">
        <v>20</v>
      </c>
      <c r="D7" s="287" t="s">
        <v>319</v>
      </c>
      <c r="E7" s="288" t="s">
        <v>320</v>
      </c>
      <c r="F7" s="288" t="s">
        <v>321</v>
      </c>
      <c r="H7" s="278"/>
      <c r="I7" s="278"/>
    </row>
    <row r="8" spans="1:9" ht="17.100000000000001" customHeight="1">
      <c r="B8" s="289" t="s">
        <v>29</v>
      </c>
      <c r="C8" s="290"/>
      <c r="D8" s="290"/>
      <c r="E8" s="290"/>
      <c r="F8" s="291"/>
    </row>
    <row r="9" spans="1:9" ht="17.100000000000001" customHeight="1">
      <c r="A9" s="118"/>
      <c r="B9" s="292" t="s">
        <v>322</v>
      </c>
      <c r="C9" s="292" t="s">
        <v>231</v>
      </c>
      <c r="D9" s="293">
        <v>1</v>
      </c>
      <c r="E9" s="294">
        <v>900000</v>
      </c>
      <c r="F9" s="294">
        <v>2880000</v>
      </c>
    </row>
    <row r="10" spans="1:9" ht="17.100000000000001" customHeight="1">
      <c r="A10" s="118"/>
      <c r="B10" s="292" t="s">
        <v>253</v>
      </c>
      <c r="C10" s="292" t="s">
        <v>254</v>
      </c>
      <c r="D10" s="293">
        <v>5</v>
      </c>
      <c r="E10" s="294">
        <v>5000000</v>
      </c>
      <c r="F10" s="294">
        <v>5100000</v>
      </c>
    </row>
    <row r="11" spans="1:9" ht="17.100000000000001" customHeight="1">
      <c r="A11" s="118"/>
      <c r="B11" s="295" t="s">
        <v>323</v>
      </c>
      <c r="C11" s="296"/>
      <c r="D11" s="293">
        <f>SUM(D9:D10)</f>
        <v>6</v>
      </c>
      <c r="E11" s="294">
        <f>SUM(E9:E10)</f>
        <v>5900000</v>
      </c>
      <c r="F11" s="294">
        <f>SUM(F9:F10)</f>
        <v>7980000</v>
      </c>
    </row>
    <row r="12" spans="1:9">
      <c r="A12" s="118"/>
      <c r="B12" s="297" t="s">
        <v>40</v>
      </c>
      <c r="C12" s="298"/>
      <c r="D12" s="293">
        <f>D11</f>
        <v>6</v>
      </c>
      <c r="E12" s="294">
        <f>E11</f>
        <v>5900000</v>
      </c>
      <c r="F12" s="294">
        <f>F11</f>
        <v>7980000</v>
      </c>
    </row>
    <row r="13" spans="1:9">
      <c r="A13" s="118"/>
      <c r="B13" s="299"/>
      <c r="C13" s="299"/>
      <c r="D13" s="300"/>
      <c r="E13" s="301"/>
      <c r="F13" s="301"/>
    </row>
    <row r="14" spans="1:9" ht="18.75">
      <c r="A14" s="302"/>
      <c r="B14" s="303" t="s">
        <v>324</v>
      </c>
      <c r="C14" s="302"/>
      <c r="D14" s="304"/>
      <c r="E14" s="305"/>
      <c r="F14" s="305"/>
    </row>
    <row r="15" spans="1:9">
      <c r="A15" s="302"/>
      <c r="B15" s="306" t="s">
        <v>41</v>
      </c>
      <c r="C15" s="307" t="s">
        <v>20</v>
      </c>
      <c r="D15" s="308" t="s">
        <v>319</v>
      </c>
      <c r="E15" s="309" t="s">
        <v>320</v>
      </c>
      <c r="F15" s="309" t="s">
        <v>321</v>
      </c>
    </row>
    <row r="16" spans="1:9">
      <c r="A16" s="302"/>
      <c r="B16" s="310" t="s">
        <v>97</v>
      </c>
      <c r="C16" s="311"/>
      <c r="D16" s="311"/>
      <c r="E16" s="311"/>
      <c r="F16" s="312"/>
    </row>
    <row r="17" spans="1:6">
      <c r="A17" s="302"/>
      <c r="B17" s="313" t="s">
        <v>299</v>
      </c>
      <c r="C17" s="313" t="s">
        <v>300</v>
      </c>
      <c r="D17" s="314">
        <v>1</v>
      </c>
      <c r="E17" s="315">
        <v>6000</v>
      </c>
      <c r="F17" s="315">
        <v>18000</v>
      </c>
    </row>
    <row r="18" spans="1:6">
      <c r="A18" s="302"/>
      <c r="B18" s="313" t="s">
        <v>325</v>
      </c>
      <c r="C18" s="313"/>
      <c r="D18" s="314">
        <f>SUM(D17)</f>
        <v>1</v>
      </c>
      <c r="E18" s="315">
        <f>SUM(E17)</f>
        <v>6000</v>
      </c>
      <c r="F18" s="315">
        <f>SUM(F17)</f>
        <v>18000</v>
      </c>
    </row>
    <row r="19" spans="1:6">
      <c r="A19" s="302"/>
      <c r="B19" s="313" t="s">
        <v>40</v>
      </c>
      <c r="C19" s="313"/>
      <c r="D19" s="314">
        <f>D18</f>
        <v>1</v>
      </c>
      <c r="E19" s="315">
        <f>E18</f>
        <v>6000</v>
      </c>
      <c r="F19" s="315">
        <f>F18</f>
        <v>18000</v>
      </c>
    </row>
    <row r="20" spans="1:6">
      <c r="A20" s="316"/>
      <c r="B20" s="316"/>
      <c r="C20" s="302"/>
    </row>
  </sheetData>
  <mergeCells count="6">
    <mergeCell ref="B1:E1"/>
    <mergeCell ref="B2:F2"/>
    <mergeCell ref="B6:D6"/>
    <mergeCell ref="B8:F8"/>
    <mergeCell ref="B12:C12"/>
    <mergeCell ref="B16:F16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DA0EC-6319-49AA-817F-E6033DB69159}">
  <dimension ref="A1:K7"/>
  <sheetViews>
    <sheetView workbookViewId="0">
      <selection activeCell="E9" sqref="E9"/>
    </sheetView>
  </sheetViews>
  <sheetFormatPr defaultColWidth="9.140625" defaultRowHeight="16.5" customHeight="1"/>
  <cols>
    <col min="1" max="1" width="1.7109375" style="259" customWidth="1"/>
    <col min="2" max="2" width="33" style="273" customWidth="1"/>
    <col min="3" max="3" width="9.7109375" style="273" customWidth="1"/>
    <col min="4" max="4" width="11.85546875" style="273" customWidth="1"/>
    <col min="5" max="5" width="10.5703125" style="273" customWidth="1"/>
    <col min="6" max="6" width="13.5703125" style="273" customWidth="1"/>
    <col min="7" max="7" width="10.5703125" style="259" customWidth="1"/>
    <col min="8" max="8" width="12.5703125" style="259" customWidth="1"/>
    <col min="9" max="9" width="10.7109375" style="259" customWidth="1"/>
    <col min="10" max="10" width="15" style="259" customWidth="1"/>
    <col min="11" max="11" width="17" style="259" customWidth="1"/>
    <col min="12" max="16384" width="9.140625" style="259"/>
  </cols>
  <sheetData>
    <row r="1" spans="1:11" ht="21">
      <c r="A1" s="4"/>
      <c r="B1" s="257" t="s">
        <v>0</v>
      </c>
      <c r="C1" s="257"/>
      <c r="D1" s="5"/>
      <c r="E1" s="5"/>
      <c r="F1" s="5"/>
      <c r="G1" s="5"/>
      <c r="I1" s="5"/>
      <c r="J1" s="5"/>
      <c r="K1" s="5"/>
    </row>
    <row r="2" spans="1:11" ht="21">
      <c r="A2" s="4"/>
      <c r="B2" s="258" t="s">
        <v>314</v>
      </c>
      <c r="C2" s="258"/>
      <c r="D2" s="258"/>
      <c r="E2" s="258"/>
      <c r="F2" s="258"/>
      <c r="G2" s="5"/>
      <c r="H2" s="5"/>
      <c r="I2" s="5"/>
      <c r="J2" s="5"/>
      <c r="K2" s="5"/>
    </row>
    <row r="3" spans="1:11" customFormat="1" ht="42.75" customHeight="1">
      <c r="B3" s="260" t="s">
        <v>315</v>
      </c>
      <c r="C3" s="260"/>
      <c r="D3" s="260"/>
      <c r="E3" s="260"/>
      <c r="F3" s="260"/>
      <c r="G3" s="260"/>
      <c r="H3" s="260"/>
      <c r="I3" s="260"/>
      <c r="J3" s="260"/>
      <c r="K3" s="260"/>
    </row>
    <row r="4" spans="1:11" customFormat="1" ht="45.75" customHeight="1">
      <c r="B4" s="261" t="s">
        <v>311</v>
      </c>
      <c r="C4" s="262" t="s">
        <v>20</v>
      </c>
      <c r="D4" s="263" t="s">
        <v>312</v>
      </c>
      <c r="E4" s="263" t="s">
        <v>22</v>
      </c>
      <c r="F4" s="263" t="s">
        <v>23</v>
      </c>
      <c r="G4" s="263" t="s">
        <v>19</v>
      </c>
      <c r="H4" s="263" t="s">
        <v>26</v>
      </c>
      <c r="I4" s="264" t="s">
        <v>28</v>
      </c>
      <c r="J4" s="264" t="s">
        <v>18</v>
      </c>
      <c r="K4" s="265" t="s">
        <v>7</v>
      </c>
    </row>
    <row r="5" spans="1:11" customFormat="1" ht="25.5" customHeight="1">
      <c r="B5" s="266">
        <v>1000000</v>
      </c>
      <c r="C5" s="267" t="s">
        <v>145</v>
      </c>
      <c r="D5" s="267">
        <v>978181.82</v>
      </c>
      <c r="E5" s="267">
        <v>978181.82</v>
      </c>
      <c r="F5" s="267">
        <v>978181.82</v>
      </c>
      <c r="G5" s="267">
        <v>978181.82</v>
      </c>
      <c r="H5" s="267" t="s">
        <v>114</v>
      </c>
      <c r="I5" s="267">
        <v>1</v>
      </c>
      <c r="J5" s="267">
        <v>275</v>
      </c>
      <c r="K5" s="267">
        <v>269000000.5</v>
      </c>
    </row>
    <row r="6" spans="1:11" customFormat="1" ht="25.5" customHeight="1">
      <c r="B6" s="268" t="s">
        <v>313</v>
      </c>
      <c r="C6" s="269"/>
      <c r="D6" s="270"/>
      <c r="E6" s="271"/>
      <c r="F6" s="271"/>
      <c r="G6" s="271"/>
      <c r="H6" s="272"/>
      <c r="I6" s="267">
        <v>1</v>
      </c>
      <c r="J6" s="267">
        <v>275</v>
      </c>
      <c r="K6" s="267">
        <v>269000000.5</v>
      </c>
    </row>
    <row r="7" spans="1:11" ht="20.25">
      <c r="G7" s="5"/>
      <c r="H7" s="5"/>
      <c r="I7" s="5"/>
      <c r="J7" s="5"/>
      <c r="K7" s="5"/>
    </row>
  </sheetData>
  <mergeCells count="5">
    <mergeCell ref="B1:C1"/>
    <mergeCell ref="B2:F2"/>
    <mergeCell ref="B3:K3"/>
    <mergeCell ref="B6:C6"/>
    <mergeCell ref="D6:H6"/>
  </mergeCells>
  <pageMargins left="0.7" right="0.7" top="0.75" bottom="0.75" header="0.3" footer="0.3"/>
  <pageSetup paperSize="9" scale="8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7"/>
  <sheetViews>
    <sheetView zoomScale="120" zoomScaleNormal="120" workbookViewId="0">
      <selection activeCell="A15" sqref="A15:XFD15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57" t="s">
        <v>0</v>
      </c>
      <c r="C1" s="257"/>
      <c r="D1" s="5"/>
      <c r="E1" s="5"/>
      <c r="F1" s="5"/>
    </row>
    <row r="2" spans="1:6" ht="27.95" customHeight="1">
      <c r="A2" s="4"/>
      <c r="B2" s="258" t="s">
        <v>305</v>
      </c>
      <c r="C2" s="258"/>
      <c r="D2" s="258"/>
      <c r="E2" s="258"/>
      <c r="F2" s="258"/>
    </row>
    <row r="3" spans="1:6" ht="42.75" customHeight="1">
      <c r="B3" s="222" t="s">
        <v>47</v>
      </c>
      <c r="C3" s="223"/>
      <c r="D3" s="223"/>
      <c r="E3" s="223"/>
      <c r="F3" s="223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162</v>
      </c>
      <c r="C15" s="17" t="s">
        <v>52</v>
      </c>
      <c r="D15" s="15" t="s">
        <v>164</v>
      </c>
      <c r="E15" s="14" t="s">
        <v>55</v>
      </c>
      <c r="F15" s="16" t="s">
        <v>55</v>
      </c>
    </row>
    <row r="16" spans="1:6" ht="20.100000000000001" customHeight="1">
      <c r="B16" s="11" t="s">
        <v>163</v>
      </c>
      <c r="C16" s="17" t="s">
        <v>57</v>
      </c>
      <c r="D16" s="15" t="s">
        <v>165</v>
      </c>
      <c r="E16" s="14" t="s">
        <v>55</v>
      </c>
      <c r="F16" s="16" t="s">
        <v>55</v>
      </c>
    </row>
    <row r="17" spans="2:6" ht="20.100000000000001" customHeight="1">
      <c r="B17" s="11" t="s">
        <v>162</v>
      </c>
      <c r="C17" s="17" t="s">
        <v>57</v>
      </c>
      <c r="D17" s="15" t="s">
        <v>166</v>
      </c>
      <c r="E17" s="14" t="s">
        <v>55</v>
      </c>
      <c r="F17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 Non Iraqis</vt:lpstr>
      <vt:lpstr>Trading Bonds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2026-01-27T10:49:56Z</cp:lastPrinted>
  <dcterms:created xsi:type="dcterms:W3CDTF">2024-09-12T06:50:39Z</dcterms:created>
  <dcterms:modified xsi:type="dcterms:W3CDTF">2026-01-27T10:54:25Z</dcterms:modified>
</cp:coreProperties>
</file>